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.UO\Desktop\МДОУ №2\ПФХД\ПФХД 2024\"/>
    </mc:Choice>
  </mc:AlternateContent>
  <bookViews>
    <workbookView xWindow="0" yWindow="0" windowWidth="19200" windowHeight="11490" activeTab="2"/>
  </bookViews>
  <sheets>
    <sheet name="Лист1" sheetId="1" r:id="rId1"/>
    <sheet name="Лист2 нов" sheetId="6" r:id="rId2"/>
    <sheet name="Лист3 нов" sheetId="7" r:id="rId3"/>
    <sheet name="Расчет листы 2" sheetId="5" r:id="rId4"/>
    <sheet name="Расчет листы 1,3-5" sheetId="4" r:id="rId5"/>
  </sheets>
  <definedNames>
    <definedName name="_xlnm.Print_Area" localSheetId="0">Лист1!$A$1:$H$38</definedName>
    <definedName name="_xlnm.Print_Area" localSheetId="1">'Лист2 нов'!$A$1:$H$74</definedName>
    <definedName name="_xlnm.Print_Area" localSheetId="2">'Лист3 нов'!$A$1:$I$35</definedName>
    <definedName name="_xlnm.Print_Area" localSheetId="4">'Расчет листы 1,3-5'!$A$1:$J$165</definedName>
    <definedName name="_xlnm.Print_Area" localSheetId="3">'Расчет листы 2'!$A$1:$K$33</definedName>
  </definedNames>
  <calcPr calcId="162913"/>
</workbook>
</file>

<file path=xl/calcChain.xml><?xml version="1.0" encoding="utf-8"?>
<calcChain xmlns="http://schemas.openxmlformats.org/spreadsheetml/2006/main">
  <c r="H24" i="7" l="1"/>
  <c r="G24" i="7"/>
  <c r="F24" i="7"/>
  <c r="F25" i="7"/>
  <c r="F5" i="7"/>
  <c r="E10" i="6" l="1"/>
  <c r="H156" i="4" l="1"/>
  <c r="H111" i="4"/>
  <c r="H90" i="4"/>
  <c r="H73" i="4"/>
  <c r="J62" i="4"/>
  <c r="J49" i="4"/>
  <c r="J43" i="4"/>
  <c r="F21" i="7"/>
  <c r="E58" i="6"/>
  <c r="I66" i="6"/>
  <c r="J59" i="6"/>
  <c r="E29" i="6"/>
  <c r="K36" i="6" l="1"/>
  <c r="K32" i="6"/>
  <c r="M13" i="6"/>
  <c r="I123" i="4" l="1"/>
  <c r="M25" i="5" l="1"/>
  <c r="G12" i="7"/>
  <c r="H81" i="4" l="1"/>
  <c r="H12" i="7"/>
  <c r="F12" i="7"/>
  <c r="G47" i="6"/>
  <c r="F47" i="6"/>
  <c r="G29" i="6"/>
  <c r="F29" i="6"/>
  <c r="J57" i="4" l="1"/>
  <c r="J27" i="6"/>
  <c r="K34" i="6" l="1"/>
  <c r="L33" i="6" s="1"/>
  <c r="H5" i="7" l="1"/>
  <c r="H25" i="7" s="1"/>
  <c r="G5" i="7"/>
  <c r="G25" i="7" s="1"/>
  <c r="M15" i="7"/>
  <c r="K10" i="5" l="1"/>
  <c r="K12" i="5"/>
  <c r="E47" i="6" l="1"/>
  <c r="E28" i="6" s="1"/>
  <c r="F58" i="6" l="1"/>
  <c r="F28" i="6" s="1"/>
  <c r="I29" i="6" s="1"/>
  <c r="H10" i="5" l="1"/>
  <c r="E10" i="5" s="1"/>
  <c r="H8" i="5"/>
  <c r="E9" i="5"/>
  <c r="E8" i="5" s="1"/>
  <c r="K8" i="5" s="1"/>
  <c r="E11" i="5"/>
  <c r="E14" i="5"/>
  <c r="E13" i="5"/>
  <c r="K31" i="5"/>
  <c r="K29" i="5"/>
  <c r="K28" i="5"/>
  <c r="K27" i="5"/>
  <c r="E31" i="5"/>
  <c r="E30" i="5"/>
  <c r="E29" i="5"/>
  <c r="E28" i="5"/>
  <c r="E27" i="5"/>
  <c r="E26" i="5"/>
  <c r="K26" i="5" s="1"/>
  <c r="E25" i="5"/>
  <c r="K25" i="5" s="1"/>
  <c r="E12" i="5" l="1"/>
  <c r="O35" i="6" l="1"/>
  <c r="I12" i="5" l="1"/>
  <c r="H12" i="5"/>
  <c r="F12" i="5"/>
  <c r="J10" i="5"/>
  <c r="I10" i="5"/>
  <c r="J8" i="5"/>
  <c r="I8" i="5"/>
  <c r="G8" i="5"/>
  <c r="M5" i="6" l="1"/>
  <c r="G58" i="6" l="1"/>
  <c r="G28" i="6" s="1"/>
  <c r="J29" i="6" s="1"/>
  <c r="G17" i="6" l="1"/>
  <c r="F17" i="6"/>
  <c r="E7" i="6"/>
  <c r="H138" i="4"/>
  <c r="J130" i="4" l="1"/>
  <c r="J97" i="4"/>
  <c r="K6" i="4" l="1"/>
  <c r="J33" i="4"/>
  <c r="J7" i="6"/>
  <c r="F10" i="6"/>
  <c r="F7" i="6" s="1"/>
  <c r="G10" i="6"/>
  <c r="G7" i="6" s="1"/>
  <c r="J10" i="6" l="1"/>
  <c r="I27" i="6"/>
</calcChain>
</file>

<file path=xl/sharedStrings.xml><?xml version="1.0" encoding="utf-8"?>
<sst xmlns="http://schemas.openxmlformats.org/spreadsheetml/2006/main" count="478" uniqueCount="327">
  <si>
    <t>Приложение</t>
  </si>
  <si>
    <t>Утверждаю</t>
  </si>
  <si>
    <t>(наименование должности лица,           утверждающего документ)</t>
  </si>
  <si>
    <t>(наименование учреждения)</t>
  </si>
  <si>
    <t>(подпись)</t>
  </si>
  <si>
    <t>(расшифровка подписи)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</si>
  <si>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</si>
  <si>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</si>
  <si>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</si>
  <si>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</si>
  <si>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</si>
  <si>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</si>
  <si>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</si>
  <si>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Орган, осуществляющий функциии полномочия                                                       учредителя</t>
  </si>
  <si>
    <t>Учреждение</t>
  </si>
  <si>
    <t>Единица изерения: руб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</si>
  <si>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</si>
  <si>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</si>
  <si>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</si>
  <si>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</si>
  <si>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>Аналитический код</t>
  </si>
  <si>
    <t>Сумма</t>
  </si>
  <si>
    <t>за пределами планового периода</t>
  </si>
  <si>
    <t>X</t>
  </si>
  <si>
    <t>Доходы, всего:</t>
  </si>
  <si>
    <t>в том числе: доходы от собственности, всего</t>
  </si>
  <si>
    <t>в том числе: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</si>
  <si>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</si>
  <si>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Ряжского муниципального района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</si>
  <si>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</si>
  <si>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</si>
  <si>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</si>
  <si>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в том числе: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</si>
  <si>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</si>
  <si>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</si>
  <si>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</si>
  <si>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</si>
  <si>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</si>
  <si>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в том числе: на выплаты персоналу, всего</t>
  </si>
  <si>
    <t>в том числе: оплата труда</t>
  </si>
  <si>
    <t>прочие выплаты персоналу, в том числе компенсационного характера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</si>
  <si>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</si>
  <si>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 на выплаты по оплате труда</t>
  </si>
  <si>
    <t>на иные выплаты работникам</t>
  </si>
  <si>
    <t>социальные и иные выплаты населению, всего</t>
  </si>
  <si>
    <t>в том числе: социальные выплаты гражданам, кроме публичных нормативных социальных выплат</t>
  </si>
  <si>
    <t>из них: 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</si>
  <si>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</si>
  <si>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</si>
  <si>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</si>
  <si>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из них: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</si>
  <si>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</si>
  <si>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</si>
  <si>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</si>
  <si>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</si>
  <si>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</si>
  <si>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</si>
  <si>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</si>
  <si>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</si>
  <si>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в том числе: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</si>
  <si>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</si>
  <si>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из них: возврат в бюджет средств субсидии</t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</si>
  <si>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</si>
  <si>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</si>
  <si>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>прочие поступления, всего</t>
  </si>
  <si>
    <t>расходы на закупку товаров, работ, услуг, всего</t>
  </si>
  <si>
    <t xml:space="preserve">Выплаты, уменьшающие доход, всего </t>
  </si>
  <si>
    <t xml:space="preserve">в том числе: 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</si>
  <si>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</si>
  <si>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</si>
  <si>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</si>
  <si>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После заполнения, уберите цвет</t>
  </si>
  <si>
    <t>NN пп</t>
  </si>
  <si>
    <t>Коды строк</t>
  </si>
  <si>
    <t>Год начала закупки</t>
  </si>
  <si>
    <t>1.1.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</si>
  <si>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</si>
  <si>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</t>
  </si>
  <si>
    <t>1.3.</t>
  </si>
  <si>
    <t>1.4.</t>
  </si>
  <si>
    <t>в том числе: за счет субсидий, предоставляемых на финансовое обеспечение выполнения муниципального задания</t>
  </si>
  <si>
    <t>1.4.1.1.</t>
  </si>
  <si>
    <t>в том числе: 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</si>
  <si>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</si>
  <si>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</si>
  <si>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</si>
  <si>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1.4.3.</t>
  </si>
  <si>
    <t xml:space="preserve">за счет субсидий, предоставляемых на осуществление капитальных вложений </t>
  </si>
  <si>
    <t>1.4.3.1</t>
  </si>
  <si>
    <t>1.4.4.</t>
  </si>
  <si>
    <t>за счет прочих источников финансового обеспечения</t>
  </si>
  <si>
    <t>1.4.4.1.</t>
  </si>
  <si>
    <t>2.</t>
  </si>
  <si>
    <t>в том числе по году начала закупки:</t>
  </si>
  <si>
    <t xml:space="preserve">Выплаты на закупку товаров, работ, услуг, всего </t>
  </si>
  <si>
    <t>1.4.1.</t>
  </si>
  <si>
    <t xml:space="preserve">в том числе: в соответствии с Федеральным законом N 44-ФЗ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</si>
  <si>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</si>
  <si>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по контрактам (договорам), планируемым к заключению в соответствующем финансовом году с учетом требований Федерального  закона N 44-ФЗ</t>
  </si>
  <si>
    <t xml:space="preserve">в том числе: по контрактам (договорам), заключенным до начала текущего финансового года без применения норм Федерального  закона от 5 апреля 2013 г. N 44-ФЗ "О контрактной системе в сфере закупок товаров, работ, услуг для обеспечения государственных и муниципальных нужд" </t>
  </si>
  <si>
    <t>по контрактам (договорам), заключенным до начала текущего финансового года с учетом требований Федерального закона N 44-ФЗ</t>
  </si>
  <si>
    <t xml:space="preserve">      (наименование должности уполномоченного лица органа-учредителя)</t>
  </si>
  <si>
    <t xml:space="preserve">                           (подпись)            </t>
  </si>
  <si>
    <t>Начальник управления</t>
  </si>
  <si>
    <t xml:space="preserve"> Кирсанова Г.В.</t>
  </si>
  <si>
    <t xml:space="preserve">     </t>
  </si>
  <si>
    <t>№ п/п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</si>
  <si>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</si>
  <si>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</si>
  <si>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</si>
  <si>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</si>
  <si>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(гр. 3*гр.4*гр.5)</t>
  </si>
  <si>
    <t>Выплата по уходу за ребенком</t>
  </si>
  <si>
    <t>Итого</t>
  </si>
  <si>
    <t xml:space="preserve">Проезд </t>
  </si>
  <si>
    <t>Командировочные (ночные)</t>
  </si>
  <si>
    <t>Командировочные (суточные)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</si>
  <si>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</si>
  <si>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</si>
  <si>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</si>
  <si>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</si>
  <si>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Обязательное социальное страхование от несчастных случаев на производстве и профессиональных заболеваний по ставке 0.2%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</si>
  <si>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</si>
  <si>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</si>
  <si>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Вид расхода</t>
  </si>
  <si>
    <t>Иные расходы</t>
  </si>
  <si>
    <t xml:space="preserve">Количество выплат в год </t>
  </si>
  <si>
    <t xml:space="preserve">Код аналитического показателя </t>
  </si>
  <si>
    <t>Количество номеров</t>
  </si>
  <si>
    <t>Количество платежей в год</t>
  </si>
  <si>
    <t>Стоимость за единицу</t>
  </si>
  <si>
    <t>Связь</t>
  </si>
  <si>
    <t>Код аналитического показателя</t>
  </si>
  <si>
    <t>Интернет (субвенции)</t>
  </si>
  <si>
    <t>Размер потребления</t>
  </si>
  <si>
    <t>Тариф (с учетом НДС), руб.</t>
  </si>
  <si>
    <t>Электроэнергия</t>
  </si>
  <si>
    <t>кВт</t>
  </si>
  <si>
    <t>Поставка газа</t>
  </si>
  <si>
    <t>тыс.м3</t>
  </si>
  <si>
    <t>Холодное водоснабжение</t>
  </si>
  <si>
    <t>м3</t>
  </si>
  <si>
    <t>223(502)</t>
  </si>
  <si>
    <t>223(503)</t>
  </si>
  <si>
    <t>223(505)</t>
  </si>
  <si>
    <t>223(506)</t>
  </si>
  <si>
    <t xml:space="preserve">сумма, руб.(гр. 4*гр.5*гр.6) </t>
  </si>
  <si>
    <t>Примечание</t>
  </si>
  <si>
    <t>Сумма, руб. (гр.5*гр.6)</t>
  </si>
  <si>
    <t xml:space="preserve">Арендуемая площадь, м2 </t>
  </si>
  <si>
    <t>Количества месяцев (суток, часов) аренды</t>
  </si>
  <si>
    <t xml:space="preserve">сумма, руб.(гр. 4*гр.5*гр.6-гр.7) </t>
  </si>
  <si>
    <t xml:space="preserve">Стоимость возмещаемых услуг (по содержанию имущества, его охране, потребляемых коммунальных услуг) </t>
  </si>
  <si>
    <t>Аренда</t>
  </si>
  <si>
    <t>Согласовано:</t>
  </si>
  <si>
    <t>Объект</t>
  </si>
  <si>
    <t>Количество работ (услуг)</t>
  </si>
  <si>
    <t>Стоимость работ (услуг), руб.</t>
  </si>
  <si>
    <t xml:space="preserve">цена услуги на одного работника </t>
  </si>
  <si>
    <t xml:space="preserve">сумма, руб.(гр. 4гр.*5гр.*) </t>
  </si>
  <si>
    <t>количество работников</t>
  </si>
  <si>
    <t>ставка страхового тарифа</t>
  </si>
  <si>
    <t>Количество танспортных средств</t>
  </si>
  <si>
    <t xml:space="preserve">Поправочный коэффициент </t>
  </si>
  <si>
    <t xml:space="preserve">сумма, руб.(гр. 4гр.*5гр.*6) </t>
  </si>
  <si>
    <t xml:space="preserve">Расчет расходов на приобретение объектов движимого имущества (в том числе оборудования, транспортных средств, мебели, инвентаря, бытовых приборов) </t>
  </si>
  <si>
    <t>Средняя стоимость, руб.</t>
  </si>
  <si>
    <t>Сумма, руб. (гр.2*гр.3)</t>
  </si>
  <si>
    <t>Сумма, руб. (гр.3*гр.4)</t>
  </si>
  <si>
    <t>(субвенции)</t>
  </si>
  <si>
    <t xml:space="preserve">Расчет расходов на приобретение материальных запасов </t>
  </si>
  <si>
    <t>количество</t>
  </si>
  <si>
    <t>Расчет расходов на прочие работы, услуги</t>
  </si>
  <si>
    <t xml:space="preserve">2. Расчет расходов </t>
  </si>
  <si>
    <t>Расходы на взносы по обязательному социальномустрахованию на выплаты по оплате труда работников и иные выплаты работникам учреждений 119</t>
  </si>
  <si>
    <t>Расходы на иные выплаты персоналу учреждений, за исключением фонда оплаты труда 112</t>
  </si>
  <si>
    <t>Расчет расходов на оплату труда  111</t>
  </si>
  <si>
    <t xml:space="preserve">1. Расчет доходов </t>
  </si>
  <si>
    <t>Расходы на прочие закупки товаров, работ и услуг  244</t>
  </si>
  <si>
    <t xml:space="preserve">  Расчет расходов на уплат налогов, сборов и иных платежей 850</t>
  </si>
  <si>
    <t>Расчет на страхование</t>
  </si>
  <si>
    <t xml:space="preserve">Расчет расходов на работы, услуги по содержанию имущества </t>
  </si>
  <si>
    <t>Расчет расходов на  аренду имущества</t>
  </si>
  <si>
    <t xml:space="preserve">Расчет расходов на коммунальные услуги </t>
  </si>
  <si>
    <t xml:space="preserve">Расчет расходов на услуги связи </t>
  </si>
  <si>
    <t>Расчет расходов на уплату налога на имущество организаций и земельного налога</t>
  </si>
  <si>
    <t>Расчет расходов на уплату прочих налогов, сборов</t>
  </si>
  <si>
    <t>Расчет расходов на уплату иных платежей</t>
  </si>
  <si>
    <t>Расчет расходов на увеличение стоимости лекарственных препаратов и материалов, применяемых в медицинских целях</t>
  </si>
  <si>
    <t>Расчет расходов на увеличение  стоимости горюче-смазочных материалов</t>
  </si>
  <si>
    <t>Расчет расходов на увеличение  стоимости продуктов питания</t>
  </si>
  <si>
    <t>Расчет расходов на увеличение  стоимости строительных материалов</t>
  </si>
  <si>
    <t>Расчет расходов на увеличение  стоимости мягкого инвентаря</t>
  </si>
  <si>
    <t xml:space="preserve"> Расчет расходов на увеличение стоимости прочих оборотных запасов (материалов)</t>
  </si>
  <si>
    <t>Расчет расходов на увеличение  стоимости прочих материальных запасов однократного применения</t>
  </si>
  <si>
    <t xml:space="preserve">  Расчет расходов на увеличение стоимости прочих оборотных запасов (материалов) (субвенции)</t>
  </si>
  <si>
    <t>Расчет расходов на увеличение  стоимости прочих материальных запасов однократного применения (субвенции)</t>
  </si>
  <si>
    <t>доходы от оказания услуг (выполнения работ) (в том числе в виде субсидии на финансовое обеспечение выполнения муниципального задания</t>
  </si>
  <si>
    <t>доходы в виде штрафов, возмещения ущерба (в том числе включая штрафы, пени и неустойки за нарушение условий контрактов (договоров)</t>
  </si>
  <si>
    <t>доходы в виде безвозмездных денежных поступлений (в том числе грантов, пожертвований)</t>
  </si>
  <si>
    <t>доходы в виде целевых субсидий, а также субсидий на осуществление капитальных вложений</t>
  </si>
  <si>
    <t>Расшифровка подписи</t>
  </si>
  <si>
    <t>Подпись</t>
  </si>
  <si>
    <t xml:space="preserve">Раздел 2. СВЕДЕНИЯ ПО ВЫПЛАТАМ НА ЗАКУПКИ ТОВАРОВ, РАБОТ, УСЛУГ 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</si>
  <si>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</si>
  <si>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</si>
  <si>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</si>
  <si>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</si>
  <si>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</si>
  <si>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(гр.3*гр.4*1+гр.8/100*гр.9*12)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</si>
  <si>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</si>
  <si>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</si>
  <si>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</si>
  <si>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</si>
  <si>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Административный персонаал</t>
  </si>
  <si>
    <t>Педагогический персонал</t>
  </si>
  <si>
    <t>Учебно-вспомогательный персонал</t>
  </si>
  <si>
    <t xml:space="preserve">Оплата труда </t>
  </si>
  <si>
    <t>213(субвенции)</t>
  </si>
  <si>
    <t>Выплата по уходу за ребенком (субвенции)</t>
  </si>
  <si>
    <t>Субсидии на выполнение мниципального задания</t>
  </si>
  <si>
    <t>Родительская плата</t>
  </si>
  <si>
    <t>Целевые субсидии</t>
  </si>
  <si>
    <t>Кол-во детей</t>
  </si>
  <si>
    <t>среднее кол-во дней посещения</t>
  </si>
  <si>
    <t>размер родительской платы</t>
  </si>
  <si>
    <t>Итого гр4=(гр.1*гр.2*гр3)</t>
  </si>
  <si>
    <t>Оплата труда  (субвенции)</t>
  </si>
  <si>
    <t>в том числе: оплата труда (субвенции)</t>
  </si>
  <si>
    <t>прочие выплаты персоналу, в том числе компенсационного характера (субвенции)</t>
  </si>
  <si>
    <t>взносы по обязательному социальному страхованию на выплаты по оплате труда работников и иные выплаты работникам учреждений, всего (субвенции)</t>
  </si>
  <si>
    <t>в том числе: на выплаты по оплате труда (субвенции)</t>
  </si>
  <si>
    <t>прочую закупку товаров, работ и услуг, всего (субвенции)</t>
  </si>
  <si>
    <t>в том числе: субсидии на финансовое обеспечение выполнения муниципального задания за счет средств бюджета Ряжского муниципального района (субвенции)</t>
  </si>
  <si>
    <t>в том числе: поступления от оказания услуг на платной основе и от иной приносящей доход деятельности</t>
  </si>
  <si>
    <t>муниципальные</t>
  </si>
  <si>
    <t>областные</t>
  </si>
  <si>
    <t>родительская плата</t>
  </si>
  <si>
    <t>целевые</t>
  </si>
  <si>
    <t>пожертвования</t>
  </si>
  <si>
    <t>безвозмездные денежные поступления</t>
  </si>
  <si>
    <t>Постановление от 06.05.2020 №351</t>
  </si>
  <si>
    <t xml:space="preserve">Иные выплаты населению </t>
  </si>
  <si>
    <t xml:space="preserve">из них: гранты, предоставляемые бюджетным учрежденим </t>
  </si>
  <si>
    <t>гранты, предоставляемые автономным учрежденим</t>
  </si>
  <si>
    <t>гранты, предоставляемые иным некоммерческим организациям ( за исключением бюджетных и автономных учреждений)</t>
  </si>
  <si>
    <t>гранты, предоставляемые другим организациям и физическим лицам</t>
  </si>
  <si>
    <t>1.3.1.</t>
  </si>
  <si>
    <t>в том числе: в соответствии с Федеральным законом № 44-ФЗ</t>
  </si>
  <si>
    <t>26310.1</t>
  </si>
  <si>
    <t>Код по бюджетной классификации Российской Федерации &lt;10.1&gt;</t>
  </si>
  <si>
    <t>1.3.2.</t>
  </si>
  <si>
    <t>в соответствии с Федеральным законом N 223-ФЗ</t>
  </si>
  <si>
    <t>из них код по бюджетной классификации Российской Федерации &lt;10.1&gt;</t>
  </si>
  <si>
    <t>26421.1</t>
  </si>
  <si>
    <t>26430.1</t>
  </si>
  <si>
    <t>26441.1</t>
  </si>
  <si>
    <t>4.1</t>
  </si>
  <si>
    <t>Код по бюджетной классификации Российской федерации</t>
  </si>
  <si>
    <t>010</t>
  </si>
  <si>
    <t>прочую закупку товаров, работ и услуг, всего (иные цели)</t>
  </si>
  <si>
    <t>Закупка энергетических ресурсов</t>
  </si>
  <si>
    <t>Закупка энергетических ресурсов  247</t>
  </si>
  <si>
    <t>Очистка,канализация</t>
  </si>
  <si>
    <t>Обращение с ТКО</t>
  </si>
  <si>
    <t>Муниципальное дошкольное образовательное учреждение "Ряжский детский са №2"</t>
  </si>
  <si>
    <t>заведующий</t>
  </si>
  <si>
    <t>М.В. Бозванова</t>
  </si>
  <si>
    <t>Охрана</t>
  </si>
  <si>
    <t>ТО обслуживание обьектовой станции</t>
  </si>
  <si>
    <t>Тех. обслуживание газового оборудования</t>
  </si>
  <si>
    <t>Здание МДОУ</t>
  </si>
  <si>
    <t>Мед. Осмотр</t>
  </si>
  <si>
    <t>Приобретение основных средств</t>
  </si>
  <si>
    <t xml:space="preserve">заведующий </t>
  </si>
  <si>
    <t>воспитатель</t>
  </si>
  <si>
    <t>помощник воспитателя</t>
  </si>
  <si>
    <t>рабочий по ремонту</t>
  </si>
  <si>
    <t>бухгалтер</t>
  </si>
  <si>
    <t>повар</t>
  </si>
  <si>
    <t>медицинская сестра</t>
  </si>
  <si>
    <t>завхоз</t>
  </si>
  <si>
    <t>рабочая по стирке</t>
  </si>
  <si>
    <t>сторож</t>
  </si>
  <si>
    <t>оператор</t>
  </si>
  <si>
    <t>Бухгалтер:</t>
  </si>
  <si>
    <t>342(4)</t>
  </si>
  <si>
    <t>344(4)</t>
  </si>
  <si>
    <t>346(4)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</si>
  <si>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</si>
  <si>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</si>
  <si>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</si>
  <si>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областные учебные</t>
  </si>
  <si>
    <t>внебюджет род плата</t>
  </si>
  <si>
    <t>итого внеб плюс бюджет</t>
  </si>
  <si>
    <t>плюс 244 субвен уч. Расходы</t>
  </si>
  <si>
    <t>должны быть одиннаковые</t>
  </si>
  <si>
    <t>Обоснования (расчеты) плановых показателей поступлений и выплат  на 2023 год</t>
  </si>
  <si>
    <t>ТО речевогот опевещения</t>
  </si>
  <si>
    <t>ЦСМ (проверка счетчиков)</t>
  </si>
  <si>
    <t>СЭС (аккарацидная обработка)</t>
  </si>
  <si>
    <t xml:space="preserve"> 1С</t>
  </si>
  <si>
    <t>огнезащитная обработка</t>
  </si>
  <si>
    <t>341(2)</t>
  </si>
  <si>
    <t>342(2)</t>
  </si>
  <si>
    <t>346(2)</t>
  </si>
  <si>
    <t>медсестра</t>
  </si>
  <si>
    <t>в том числе: оплата труда (мед. Раб.)</t>
  </si>
  <si>
    <t>взносы по обязательному социальному страхованию на выплаты по оплате труда работников и иные выплаты работникам учреждений, всего (мед.раб)</t>
  </si>
  <si>
    <t>в том числе: по ставке 30 %</t>
  </si>
  <si>
    <t>ВДПО</t>
  </si>
  <si>
    <t xml:space="preserve">от "_09" _января__ 20_24_ г. </t>
  </si>
  <si>
    <t xml:space="preserve">    "09" января   2024 г.</t>
  </si>
  <si>
    <t>СЭС</t>
  </si>
  <si>
    <t>прочее</t>
  </si>
  <si>
    <t>Управление образования и молодежной политики  Ряжского муниципального округа Рязанской области</t>
  </si>
  <si>
    <t>к Порядку составления и утверждения плана финансово-хозяйственной деятельности муниципальных бюджетных учреждений Ряжского муниципального округа  Рязанской области</t>
  </si>
  <si>
    <t xml:space="preserve">           (на 2024 г. и плановый период 2025 и 2026 годов )</t>
  </si>
  <si>
    <t>613LЩZL00</t>
  </si>
  <si>
    <t xml:space="preserve">           План финансово-хозяйственной деятельности на 2024 г. 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</si>
  <si>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</si>
  <si>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</si>
  <si>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</si>
  <si>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r>
      <rPr>
        <u/>
        <sz val="12"/>
        <color theme="1"/>
        <rFont val="Times New Roman"/>
        <family val="1"/>
        <charset val="204"/>
      </rPr>
      <t>бухгалтер</t>
    </r>
    <r>
      <rPr>
        <sz val="12"/>
        <color theme="1"/>
        <rFont val="Times New Roman"/>
        <family val="1"/>
        <charset val="204"/>
      </rPr>
      <t xml:space="preserve">                        </t>
    </r>
    <r>
      <rPr>
        <u/>
        <sz val="12"/>
        <color theme="1"/>
        <rFont val="Times New Roman"/>
        <family val="1"/>
        <charset val="204"/>
      </rPr>
      <t>Н.С. Дивеева</t>
    </r>
  </si>
  <si>
    <t xml:space="preserve">                                 (должность)              (фамилия, инициалы)              (телефон)</t>
  </si>
  <si>
    <t>Исполнитель:</t>
  </si>
  <si>
    <t xml:space="preserve">муниципальные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</si>
</sst>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.5"/>
      <color rgb="FF333333"/>
      <name val="Arial"/>
      <family val="2"/>
      <charset val="204"/>
    </font>
    <font>
      <sz val="8.5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3" borderId="0" xfId="0" applyFill="1"/>
    <xf numFmtId="0" fontId="1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64" fontId="1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2" fontId="7" fillId="0" borderId="0" xfId="0" applyNumberFormat="1" applyFont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0" xfId="0" applyBorder="1"/>
    <xf numFmtId="2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0" fillId="4" borderId="0" xfId="0" applyFill="1"/>
    <xf numFmtId="2" fontId="0" fillId="0" borderId="0" xfId="0" applyNumberFormat="1"/>
    <xf numFmtId="0" fontId="1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left" vertical="center" wrapText="1"/>
    </xf>
    <xf numFmtId="4" fontId="0" fillId="0" borderId="0" xfId="0" applyNumberFormat="1"/>
    <xf numFmtId="2" fontId="1" fillId="0" borderId="1" xfId="0" applyNumberFormat="1" applyFont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" fontId="0" fillId="0" borderId="7" xfId="0" applyNumberFormat="1" applyBorder="1"/>
    <xf numFmtId="2" fontId="1" fillId="2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1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2" fontId="7" fillId="0" borderId="7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9" fillId="2" borderId="0" xfId="0" applyFont="1" applyFill="1" applyAlignment="1">
      <alignment horizontal="left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9"/>
  <sheetViews>
    <sheetView view="pageBreakPreview" topLeftCell="A4" zoomScale="89" zoomScaleNormal="100" zoomScaleSheetLayoutView="89" workbookViewId="0">
      <selection activeCell="B12" sqref="B12:G12"/>
    </sheetView>
  </sheetViews>
  <sheetFormatPr defaultRowHeight="15" x14ac:dyDescent="0.25"/>
  <cols>
    <col min="1" max="1" width="12.5703125" customWidth="1"/>
    <col min="2" max="2" width="14.85546875" customWidth="1"/>
    <col min="5" max="5" width="12.140625" customWidth="1"/>
    <col min="6" max="6" width="10.5703125" customWidth="1"/>
    <col min="8" max="8" width="11.140625" customWidth="1"/>
  </cols>
  <sheetData>
    <row r="1" spans="2:8" ht="15.75" x14ac:dyDescent="0.25">
      <c r="F1" s="140" t="s">
        <v>0</v>
      </c>
      <c r="G1" s="140"/>
      <c r="H1" s="140"/>
    </row>
    <row r="2" spans="2:8" ht="98.25" customHeight="1" x14ac:dyDescent="0.25">
      <c r="E2" s="145" t="s">
        <v>316</v>
      </c>
      <c r="F2" s="145"/>
      <c r="G2" s="145"/>
      <c r="H2" s="145"/>
    </row>
    <row r="3" spans="2:8" ht="24" customHeight="1" x14ac:dyDescent="0.25">
      <c r="F3" s="140" t="s">
        <v>1</v>
      </c>
      <c r="G3" s="140"/>
      <c r="H3" s="140"/>
    </row>
    <row r="4" spans="2:8" ht="28.5" customHeight="1" x14ac:dyDescent="0.25">
      <c r="E4" s="142" t="s">
        <v>266</v>
      </c>
      <c r="F4" s="142"/>
      <c r="G4" s="142"/>
      <c r="H4" s="142"/>
    </row>
    <row r="5" spans="2:8" ht="30.75" customHeight="1" x14ac:dyDescent="0.25">
      <c r="E5" s="141" t="s">
        <v>2</v>
      </c>
      <c r="F5" s="141"/>
      <c r="G5" s="141"/>
      <c r="H5" s="141"/>
    </row>
    <row r="6" spans="2:8" ht="42.75" customHeight="1" x14ac:dyDescent="0.25">
      <c r="E6" s="143" t="s">
        <v>265</v>
      </c>
      <c r="F6" s="143"/>
      <c r="G6" s="143"/>
      <c r="H6" s="143"/>
    </row>
    <row r="7" spans="2:8" x14ac:dyDescent="0.25">
      <c r="E7" s="144" t="s">
        <v>3</v>
      </c>
      <c r="F7" s="144"/>
      <c r="G7" s="144"/>
      <c r="H7" s="144"/>
    </row>
    <row r="8" spans="2:8" ht="24.75" customHeight="1" x14ac:dyDescent="0.25">
      <c r="E8" s="3"/>
      <c r="F8" s="142" t="s">
        <v>267</v>
      </c>
      <c r="G8" s="142"/>
      <c r="H8" s="142"/>
    </row>
    <row r="9" spans="2:8" x14ac:dyDescent="0.25">
      <c r="E9" s="4" t="s">
        <v>4</v>
      </c>
      <c r="F9" s="144" t="s">
        <v>5</v>
      </c>
      <c r="G9" s="144"/>
      <c r="H9" s="144"/>
    </row>
    <row r="12" spans="2:8" ht="15.75" x14ac:dyDescent="0.25">
      <c r="B12" s="146" t="s">
        <v>319</v>
      </c>
      <c r="C12" s="146"/>
      <c r="D12" s="146"/>
      <c r="E12" s="146"/>
      <c r="F12" s="146"/>
      <c r="G12" s="146"/>
    </row>
    <row r="13" spans="2:8" ht="15.75" x14ac:dyDescent="0.25">
      <c r="B13" s="146" t="s">
        <v>317</v>
      </c>
      <c r="C13" s="146"/>
      <c r="D13" s="146"/>
      <c r="E13" s="146"/>
      <c r="F13" s="146"/>
      <c r="G13" s="146"/>
    </row>
    <row r="15" spans="2:8" x14ac:dyDescent="0.25">
      <c r="H15" s="6" t="s">
        <v>6</v>
      </c>
    </row>
    <row r="16" spans="2:8" x14ac:dyDescent="0.25">
      <c r="H16" s="149">
        <v>45300</v>
      </c>
    </row>
    <row r="17" spans="1:8" ht="15.75" x14ac:dyDescent="0.25">
      <c r="C17" s="146" t="s">
        <v>311</v>
      </c>
      <c r="D17" s="146"/>
      <c r="E17" s="146"/>
      <c r="F17" s="5"/>
      <c r="G17" s="5" t="s">
        <v>7</v>
      </c>
      <c r="H17" s="150"/>
    </row>
    <row r="18" spans="1:8" ht="15.75" x14ac:dyDescent="0.25">
      <c r="C18" s="2"/>
      <c r="D18" s="2"/>
      <c r="E18" s="2"/>
      <c r="F18" s="5"/>
      <c r="G18" s="5"/>
      <c r="H18" s="151">
        <v>61300597</v>
      </c>
    </row>
    <row r="19" spans="1:8" x14ac:dyDescent="0.25">
      <c r="F19" s="147" t="s">
        <v>8</v>
      </c>
      <c r="G19" s="148"/>
      <c r="H19" s="150"/>
    </row>
    <row r="20" spans="1:8" x14ac:dyDescent="0.25">
      <c r="A20" s="158"/>
      <c r="B20" s="158"/>
      <c r="C20" s="156" t="s">
        <v>315</v>
      </c>
      <c r="D20" s="156"/>
      <c r="E20" s="156"/>
      <c r="F20" s="5"/>
      <c r="G20" s="7"/>
      <c r="H20" s="152" t="s">
        <v>259</v>
      </c>
    </row>
    <row r="21" spans="1:8" ht="60.75" customHeight="1" x14ac:dyDescent="0.25">
      <c r="A21" s="159" t="s">
        <v>13</v>
      </c>
      <c r="B21" s="159"/>
      <c r="C21" s="157"/>
      <c r="D21" s="157"/>
      <c r="E21" s="157"/>
      <c r="F21" s="147" t="s">
        <v>9</v>
      </c>
      <c r="G21" s="148"/>
      <c r="H21" s="153"/>
    </row>
    <row r="22" spans="1:8" x14ac:dyDescent="0.25">
      <c r="F22" s="5"/>
      <c r="G22" s="7"/>
      <c r="H22" s="151" t="s">
        <v>318</v>
      </c>
    </row>
    <row r="23" spans="1:8" x14ac:dyDescent="0.25">
      <c r="F23" s="147" t="s">
        <v>8</v>
      </c>
      <c r="G23" s="148"/>
      <c r="H23" s="150"/>
    </row>
    <row r="24" spans="1:8" x14ac:dyDescent="0.25">
      <c r="F24" s="5"/>
      <c r="G24" s="8"/>
      <c r="H24" s="151">
        <v>6214004490</v>
      </c>
    </row>
    <row r="25" spans="1:8" x14ac:dyDescent="0.25">
      <c r="F25" s="5"/>
      <c r="G25" s="5" t="s">
        <v>10</v>
      </c>
      <c r="H25" s="150"/>
    </row>
    <row r="26" spans="1:8" x14ac:dyDescent="0.25">
      <c r="B26" s="154" t="s">
        <v>265</v>
      </c>
      <c r="C26" s="154"/>
      <c r="D26" s="154"/>
      <c r="E26" s="154"/>
      <c r="F26" s="5"/>
      <c r="G26" s="5"/>
      <c r="H26" s="151">
        <v>621401001</v>
      </c>
    </row>
    <row r="27" spans="1:8" x14ac:dyDescent="0.25">
      <c r="A27" s="9" t="s">
        <v>14</v>
      </c>
      <c r="B27" s="143"/>
      <c r="C27" s="143"/>
      <c r="D27" s="143"/>
      <c r="E27" s="143"/>
      <c r="F27" s="5"/>
      <c r="G27" s="5" t="s">
        <v>11</v>
      </c>
      <c r="H27" s="150"/>
    </row>
    <row r="28" spans="1:8" x14ac:dyDescent="0.25">
      <c r="F28" s="5"/>
      <c r="G28" s="5"/>
      <c r="H28" s="151">
        <v>383</v>
      </c>
    </row>
    <row r="29" spans="1:8" x14ac:dyDescent="0.25">
      <c r="A29" s="155" t="s">
        <v>15</v>
      </c>
      <c r="B29" s="155"/>
      <c r="F29" s="5"/>
      <c r="G29" s="5" t="s">
        <v>12</v>
      </c>
      <c r="H29" s="150"/>
    </row>
  </sheetData>
  <mergeCells count="27">
    <mergeCell ref="B26:E27"/>
    <mergeCell ref="A29:B29"/>
    <mergeCell ref="H28:H29"/>
    <mergeCell ref="C20:E21"/>
    <mergeCell ref="A20:B20"/>
    <mergeCell ref="A21:B21"/>
    <mergeCell ref="H26:H27"/>
    <mergeCell ref="H16:H17"/>
    <mergeCell ref="H18:H19"/>
    <mergeCell ref="H20:H21"/>
    <mergeCell ref="H22:H23"/>
    <mergeCell ref="H24:H25"/>
    <mergeCell ref="B13:G13"/>
    <mergeCell ref="F19:G19"/>
    <mergeCell ref="F21:G21"/>
    <mergeCell ref="F23:G23"/>
    <mergeCell ref="C17:E17"/>
    <mergeCell ref="E7:H7"/>
    <mergeCell ref="F8:H8"/>
    <mergeCell ref="F9:H9"/>
    <mergeCell ref="E2:H2"/>
    <mergeCell ref="B12:G12"/>
    <mergeCell ref="F1:H1"/>
    <mergeCell ref="F3:H3"/>
    <mergeCell ref="E5:H5"/>
    <mergeCell ref="E4:H4"/>
    <mergeCell ref="E6:H6"/>
  </mergeCells>
  <printOptions horizontalCentered="1"/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4"/>
  <sheetViews>
    <sheetView view="pageBreakPreview" topLeftCell="A16" zoomScaleNormal="100" zoomScaleSheetLayoutView="100" workbookViewId="0">
      <selection activeCell="E14" sqref="E14"/>
    </sheetView>
  </sheetViews>
  <sheetFormatPr defaultRowHeight="15" x14ac:dyDescent="0.25"/>
  <cols>
    <col min="1" max="1" width="29.140625" customWidth="1"/>
    <col min="3" max="3" width="11.7109375" customWidth="1"/>
    <col min="5" max="5" width="11.7109375" customWidth="1"/>
    <col min="6" max="6" width="13.28515625" customWidth="1"/>
    <col min="7" max="7" width="12.140625" customWidth="1"/>
    <col min="8" max="8" width="10.85546875" customWidth="1"/>
    <col min="9" max="9" width="13" customWidth="1"/>
    <col min="10" max="10" width="17" customWidth="1"/>
    <col min="11" max="11" width="13.7109375" customWidth="1"/>
    <col min="12" max="12" width="13.5703125" customWidth="1"/>
    <col min="13" max="13" width="13" customWidth="1"/>
  </cols>
  <sheetData>
    <row r="1" spans="1:13" x14ac:dyDescent="0.25">
      <c r="A1" s="1"/>
      <c r="B1" s="158" t="s">
        <v>16</v>
      </c>
      <c r="C1" s="158"/>
      <c r="D1" s="158"/>
      <c r="E1" s="158"/>
      <c r="F1" s="158"/>
      <c r="G1" s="9"/>
      <c r="H1" s="1"/>
      <c r="J1" t="s">
        <v>241</v>
      </c>
    </row>
    <row r="2" spans="1:13" x14ac:dyDescent="0.25">
      <c r="A2" s="1"/>
      <c r="B2" s="1"/>
      <c r="C2" s="1"/>
      <c r="D2" s="1"/>
      <c r="E2" s="1"/>
      <c r="F2" s="1"/>
      <c r="G2" s="1"/>
      <c r="H2" s="1"/>
    </row>
    <row r="3" spans="1:13" ht="30" customHeight="1" x14ac:dyDescent="0.25">
      <c r="A3" s="160" t="s">
        <v>17</v>
      </c>
      <c r="B3" s="160" t="s">
        <v>18</v>
      </c>
      <c r="C3" s="160" t="s">
        <v>19</v>
      </c>
      <c r="D3" s="160" t="s">
        <v>20</v>
      </c>
      <c r="E3" s="162" t="s">
        <v>21</v>
      </c>
      <c r="F3" s="163"/>
      <c r="G3" s="163"/>
      <c r="H3" s="164"/>
    </row>
    <row r="4" spans="1:13" ht="101.25" customHeight="1" x14ac:dyDescent="0.25">
      <c r="A4" s="161"/>
      <c r="B4" s="161"/>
      <c r="C4" s="161"/>
      <c r="D4" s="161"/>
      <c r="E4" s="13" t="s">
        <v>289</v>
      </c>
      <c r="F4" s="14" t="s">
        <v>290</v>
      </c>
      <c r="G4" s="14" t="s">
        <v>291</v>
      </c>
      <c r="H4" s="14" t="s">
        <v>22</v>
      </c>
      <c r="J4" s="18" t="s">
        <v>71</v>
      </c>
    </row>
    <row r="5" spans="1:13" ht="31.5" x14ac:dyDescent="0.25">
      <c r="A5" s="15" t="s">
        <v>62</v>
      </c>
      <c r="B5" s="16">
        <v>1</v>
      </c>
      <c r="C5" s="16" t="s">
        <v>23</v>
      </c>
      <c r="D5" s="16" t="s">
        <v>23</v>
      </c>
      <c r="E5" s="17"/>
      <c r="F5" s="17"/>
      <c r="G5" s="17"/>
      <c r="H5" s="17"/>
      <c r="M5" s="90">
        <f>+M6+M7+M8+M9+M10+M11+M12+M14+M15</f>
        <v>0</v>
      </c>
    </row>
    <row r="6" spans="1:13" ht="31.5" x14ac:dyDescent="0.25">
      <c r="A6" s="11" t="s">
        <v>63</v>
      </c>
      <c r="B6" s="12">
        <v>2</v>
      </c>
      <c r="C6" s="12" t="s">
        <v>23</v>
      </c>
      <c r="D6" s="12" t="s">
        <v>23</v>
      </c>
      <c r="E6" s="10"/>
      <c r="F6" s="10"/>
      <c r="G6" s="10"/>
      <c r="H6" s="10"/>
    </row>
    <row r="7" spans="1:13" ht="21.75" customHeight="1" x14ac:dyDescent="0.25">
      <c r="A7" s="11" t="s">
        <v>24</v>
      </c>
      <c r="B7" s="12">
        <v>1000</v>
      </c>
      <c r="C7" s="11"/>
      <c r="D7" s="11"/>
      <c r="E7" s="95">
        <f>+E10+E15+E17+E22+E23</f>
        <v>6298001.0999999996</v>
      </c>
      <c r="F7" s="90">
        <f>+F10+F15+F17+F22+F23</f>
        <v>6255222.0500000007</v>
      </c>
      <c r="G7" s="90">
        <f>+G10+G15+G17+G22+G23</f>
        <v>6281547.620000001</v>
      </c>
      <c r="H7" s="10"/>
      <c r="J7">
        <f>J8+E14</f>
        <v>5374263.9199999999</v>
      </c>
    </row>
    <row r="8" spans="1:13" ht="31.5" x14ac:dyDescent="0.25">
      <c r="A8" s="11" t="s">
        <v>25</v>
      </c>
      <c r="B8" s="12">
        <v>1100</v>
      </c>
      <c r="C8" s="12">
        <v>120</v>
      </c>
      <c r="D8" s="11"/>
      <c r="E8" s="10"/>
      <c r="F8" s="10"/>
      <c r="G8" s="10"/>
      <c r="H8" s="10"/>
      <c r="J8">
        <v>5094937.4400000004</v>
      </c>
    </row>
    <row r="9" spans="1:13" ht="15.75" x14ac:dyDescent="0.25">
      <c r="A9" s="11" t="s">
        <v>26</v>
      </c>
      <c r="B9" s="12">
        <v>1110</v>
      </c>
      <c r="C9" s="11"/>
      <c r="D9" s="11"/>
      <c r="E9" s="10"/>
      <c r="F9" s="10"/>
      <c r="G9" s="10"/>
      <c r="H9" s="10"/>
    </row>
    <row r="10" spans="1:13" ht="50.25" customHeight="1" x14ac:dyDescent="0.25">
      <c r="A10" s="15" t="s">
        <v>27</v>
      </c>
      <c r="B10" s="16">
        <v>1200</v>
      </c>
      <c r="C10" s="16">
        <v>130</v>
      </c>
      <c r="D10" s="15"/>
      <c r="E10" s="89">
        <f>E11+E12+E14+E13</f>
        <v>6298001.0999999996</v>
      </c>
      <c r="F10" s="89">
        <f t="shared" ref="F10:G10" si="0">+F11+F12+F14</f>
        <v>6255222.0500000007</v>
      </c>
      <c r="G10" s="89">
        <f t="shared" si="0"/>
        <v>6281547.620000001</v>
      </c>
      <c r="H10" s="17"/>
      <c r="J10">
        <f>E7-E5</f>
        <v>6298001.0999999996</v>
      </c>
    </row>
    <row r="11" spans="1:13" ht="108.75" customHeight="1" x14ac:dyDescent="0.25">
      <c r="A11" s="15" t="s">
        <v>28</v>
      </c>
      <c r="B11" s="16">
        <v>1210</v>
      </c>
      <c r="C11" s="16">
        <v>130</v>
      </c>
      <c r="D11" s="15"/>
      <c r="E11" s="17">
        <v>3333474.62</v>
      </c>
      <c r="F11" s="17">
        <v>3290695.57</v>
      </c>
      <c r="G11" s="17">
        <v>3317021.14</v>
      </c>
      <c r="H11" s="17"/>
      <c r="J11" t="s">
        <v>235</v>
      </c>
    </row>
    <row r="12" spans="1:13" ht="108.75" customHeight="1" x14ac:dyDescent="0.25">
      <c r="A12" s="15" t="s">
        <v>233</v>
      </c>
      <c r="B12" s="16">
        <v>1210</v>
      </c>
      <c r="C12" s="16">
        <v>130</v>
      </c>
      <c r="D12" s="15"/>
      <c r="E12" s="17">
        <v>2685200</v>
      </c>
      <c r="F12" s="17">
        <v>2685200</v>
      </c>
      <c r="G12" s="17">
        <v>2685200</v>
      </c>
      <c r="H12" s="17"/>
      <c r="J12" t="s">
        <v>236</v>
      </c>
    </row>
    <row r="13" spans="1:13" ht="108.75" customHeight="1" x14ac:dyDescent="0.25">
      <c r="A13" s="15" t="s">
        <v>233</v>
      </c>
      <c r="B13" s="16">
        <v>1210</v>
      </c>
      <c r="C13" s="16">
        <v>130</v>
      </c>
      <c r="D13" s="15"/>
      <c r="E13" s="17"/>
      <c r="F13" s="17"/>
      <c r="G13" s="17"/>
      <c r="H13" s="17"/>
      <c r="J13" t="s">
        <v>306</v>
      </c>
      <c r="K13">
        <v>19609.09</v>
      </c>
      <c r="L13">
        <v>5921.95</v>
      </c>
      <c r="M13">
        <f>K13+L13</f>
        <v>25531.040000000001</v>
      </c>
    </row>
    <row r="14" spans="1:13" ht="72.75" customHeight="1" x14ac:dyDescent="0.25">
      <c r="A14" s="15" t="s">
        <v>234</v>
      </c>
      <c r="B14" s="16">
        <v>1210</v>
      </c>
      <c r="C14" s="16">
        <v>130</v>
      </c>
      <c r="D14" s="15"/>
      <c r="E14" s="17">
        <v>279326.48</v>
      </c>
      <c r="F14" s="17">
        <v>279326.48</v>
      </c>
      <c r="G14" s="17">
        <v>279326.48</v>
      </c>
      <c r="H14" s="17"/>
      <c r="J14" t="s">
        <v>237</v>
      </c>
    </row>
    <row r="15" spans="1:13" ht="54" customHeight="1" x14ac:dyDescent="0.25">
      <c r="A15" s="11" t="s">
        <v>29</v>
      </c>
      <c r="B15" s="12">
        <v>1300</v>
      </c>
      <c r="C15" s="12">
        <v>140</v>
      </c>
      <c r="D15" s="11"/>
      <c r="E15" s="10"/>
      <c r="F15" s="10"/>
      <c r="G15" s="10"/>
      <c r="H15" s="10"/>
    </row>
    <row r="16" spans="1:13" ht="15.75" x14ac:dyDescent="0.25">
      <c r="A16" s="11" t="s">
        <v>26</v>
      </c>
      <c r="B16" s="12">
        <v>1310</v>
      </c>
      <c r="C16" s="12">
        <v>140</v>
      </c>
      <c r="D16" s="11"/>
      <c r="E16" s="10"/>
      <c r="F16" s="10"/>
      <c r="G16" s="10"/>
      <c r="H16" s="10"/>
    </row>
    <row r="17" spans="1:12" ht="29.25" customHeight="1" x14ac:dyDescent="0.25">
      <c r="A17" s="11" t="s">
        <v>30</v>
      </c>
      <c r="B17" s="12">
        <v>1400</v>
      </c>
      <c r="C17" s="12">
        <v>150</v>
      </c>
      <c r="D17" s="11"/>
      <c r="E17" s="10"/>
      <c r="F17" s="10">
        <f t="shared" ref="F17:G17" si="1">+F19+F20+F21</f>
        <v>0</v>
      </c>
      <c r="G17" s="10">
        <f t="shared" si="1"/>
        <v>0</v>
      </c>
      <c r="H17" s="10"/>
    </row>
    <row r="18" spans="1:12" ht="60.75" hidden="1" customHeight="1" x14ac:dyDescent="0.25">
      <c r="A18" s="11" t="s">
        <v>26</v>
      </c>
      <c r="B18" s="11"/>
      <c r="C18" s="11"/>
      <c r="D18" s="10"/>
      <c r="E18" s="10"/>
      <c r="F18" s="10"/>
      <c r="G18" s="10"/>
      <c r="H18" s="10"/>
    </row>
    <row r="19" spans="1:12" ht="29.25" customHeight="1" x14ac:dyDescent="0.25">
      <c r="A19" s="15" t="s">
        <v>240</v>
      </c>
      <c r="B19" s="16">
        <v>1410</v>
      </c>
      <c r="C19" s="16">
        <v>150</v>
      </c>
      <c r="D19" s="15"/>
      <c r="E19" s="17"/>
      <c r="F19" s="17"/>
      <c r="G19" s="17"/>
      <c r="H19" s="17"/>
      <c r="J19" t="s">
        <v>239</v>
      </c>
    </row>
    <row r="20" spans="1:12" ht="31.5" x14ac:dyDescent="0.25">
      <c r="A20" s="15" t="s">
        <v>32</v>
      </c>
      <c r="B20" s="16">
        <v>1420</v>
      </c>
      <c r="C20" s="16">
        <v>150</v>
      </c>
      <c r="D20" s="17"/>
      <c r="E20" s="17"/>
      <c r="F20" s="17"/>
      <c r="G20" s="17"/>
      <c r="H20" s="17"/>
      <c r="J20" t="s">
        <v>238</v>
      </c>
    </row>
    <row r="21" spans="1:12" ht="37.5" customHeight="1" x14ac:dyDescent="0.25">
      <c r="A21" s="11" t="s">
        <v>33</v>
      </c>
      <c r="B21" s="12">
        <v>1430</v>
      </c>
      <c r="C21" s="12">
        <v>150</v>
      </c>
      <c r="D21" s="10"/>
      <c r="E21" s="10"/>
      <c r="F21" s="10"/>
      <c r="G21" s="10"/>
      <c r="H21" s="10"/>
    </row>
    <row r="22" spans="1:12" ht="15.75" x14ac:dyDescent="0.25">
      <c r="A22" s="92" t="s">
        <v>31</v>
      </c>
      <c r="B22" s="93">
        <v>1500</v>
      </c>
      <c r="C22" s="93">
        <v>180</v>
      </c>
      <c r="D22" s="94"/>
      <c r="E22" s="95"/>
      <c r="F22" s="95"/>
      <c r="G22" s="95"/>
      <c r="H22" s="94"/>
    </row>
    <row r="23" spans="1:12" ht="31.5" x14ac:dyDescent="0.25">
      <c r="A23" s="11" t="s">
        <v>34</v>
      </c>
      <c r="B23" s="12">
        <v>1900</v>
      </c>
      <c r="C23" s="11"/>
      <c r="D23" s="10"/>
      <c r="E23" s="10"/>
      <c r="F23" s="10"/>
      <c r="G23" s="10"/>
      <c r="H23" s="10"/>
    </row>
    <row r="24" spans="1:12" ht="15.75" x14ac:dyDescent="0.25">
      <c r="A24" s="11" t="s">
        <v>26</v>
      </c>
      <c r="B24" s="11"/>
      <c r="C24" s="11"/>
      <c r="D24" s="10"/>
      <c r="E24" s="10"/>
      <c r="F24" s="10"/>
      <c r="G24" s="10"/>
      <c r="H24" s="10"/>
      <c r="J24" s="126" t="s">
        <v>296</v>
      </c>
    </row>
    <row r="25" spans="1:12" ht="24" customHeight="1" x14ac:dyDescent="0.25">
      <c r="A25" s="11" t="s">
        <v>64</v>
      </c>
      <c r="B25" s="12">
        <v>1980</v>
      </c>
      <c r="C25" s="12" t="s">
        <v>23</v>
      </c>
      <c r="D25" s="10"/>
      <c r="E25" s="10"/>
      <c r="F25" s="10"/>
      <c r="G25" s="10"/>
      <c r="H25" s="10"/>
    </row>
    <row r="26" spans="1:12" ht="15.75" x14ac:dyDescent="0.25">
      <c r="A26" s="11" t="s">
        <v>35</v>
      </c>
      <c r="B26" s="12">
        <v>1981</v>
      </c>
      <c r="C26" s="12">
        <v>510</v>
      </c>
      <c r="D26" s="10"/>
      <c r="E26" s="10"/>
      <c r="F26" s="10"/>
      <c r="G26" s="10"/>
      <c r="H26" s="10"/>
    </row>
    <row r="27" spans="1:12" ht="68.25" customHeight="1" x14ac:dyDescent="0.25">
      <c r="A27" s="11" t="s">
        <v>36</v>
      </c>
      <c r="B27" s="11"/>
      <c r="C27" s="11"/>
      <c r="D27" s="10"/>
      <c r="E27" s="10"/>
      <c r="F27" s="10"/>
      <c r="G27" s="10"/>
      <c r="H27" s="10"/>
      <c r="I27" s="127">
        <f>E28-E7</f>
        <v>0</v>
      </c>
      <c r="J27" s="127" t="e">
        <f>E30+#REF!+#REF!</f>
        <v>#REF!</v>
      </c>
      <c r="L27" s="133">
        <v>1478395.33</v>
      </c>
    </row>
    <row r="28" spans="1:12" ht="15.75" x14ac:dyDescent="0.25">
      <c r="A28" s="11" t="s">
        <v>37</v>
      </c>
      <c r="B28" s="12">
        <v>2000</v>
      </c>
      <c r="C28" s="12" t="s">
        <v>23</v>
      </c>
      <c r="D28" s="10"/>
      <c r="E28" s="94">
        <f>E29+E47+E58</f>
        <v>6298001.0999999996</v>
      </c>
      <c r="F28" s="94">
        <f t="shared" ref="F28:G28" si="2">F29+F47+F58</f>
        <v>6255222.0499999998</v>
      </c>
      <c r="G28" s="94">
        <f t="shared" si="2"/>
        <v>6281547.6200000001</v>
      </c>
      <c r="H28" s="10"/>
      <c r="I28" s="127">
        <v>5682989.3700000001</v>
      </c>
      <c r="J28">
        <v>5727126.5599999996</v>
      </c>
      <c r="L28" s="133">
        <v>446475.39</v>
      </c>
    </row>
    <row r="29" spans="1:12" ht="37.5" customHeight="1" x14ac:dyDescent="0.25">
      <c r="A29" s="11" t="s">
        <v>38</v>
      </c>
      <c r="B29" s="12">
        <v>2100</v>
      </c>
      <c r="C29" s="12" t="s">
        <v>23</v>
      </c>
      <c r="D29" s="10"/>
      <c r="E29" s="128">
        <f>+E30+E31+E33+E34+E35+E36+E38+E39+E40+E32+E37</f>
        <v>5252398</v>
      </c>
      <c r="F29" s="128">
        <f t="shared" ref="F29:G29" si="3">+F30+F31+F33+F34+F35+F36+F38+F39+F40</f>
        <v>5252397.8</v>
      </c>
      <c r="G29" s="128">
        <f t="shared" si="3"/>
        <v>5252397.8</v>
      </c>
      <c r="H29" s="10"/>
      <c r="I29" s="127">
        <f>F28-I28</f>
        <v>572232.6799999997</v>
      </c>
      <c r="J29">
        <f>G28-J28</f>
        <v>554421.06000000052</v>
      </c>
      <c r="L29" s="133">
        <v>39956</v>
      </c>
    </row>
    <row r="30" spans="1:12" ht="17.25" customHeight="1" x14ac:dyDescent="0.25">
      <c r="A30" s="92" t="s">
        <v>39</v>
      </c>
      <c r="B30" s="93">
        <v>2110</v>
      </c>
      <c r="C30" s="93">
        <v>111</v>
      </c>
      <c r="D30" s="94"/>
      <c r="E30" s="94">
        <v>1996927.8</v>
      </c>
      <c r="F30" s="94">
        <v>1996927.8</v>
      </c>
      <c r="G30" s="94">
        <v>1996927.8</v>
      </c>
      <c r="H30" s="94"/>
      <c r="J30" t="s">
        <v>235</v>
      </c>
    </row>
    <row r="31" spans="1:12" ht="34.5" customHeight="1" x14ac:dyDescent="0.25">
      <c r="A31" s="92" t="s">
        <v>228</v>
      </c>
      <c r="B31" s="93">
        <v>2110</v>
      </c>
      <c r="C31" s="93">
        <v>111</v>
      </c>
      <c r="D31" s="94"/>
      <c r="E31" s="94">
        <v>2037172.04</v>
      </c>
      <c r="F31" s="94">
        <v>2037172.04</v>
      </c>
      <c r="G31" s="94">
        <v>2037172.04</v>
      </c>
      <c r="H31" s="94"/>
      <c r="J31" t="s">
        <v>236</v>
      </c>
    </row>
    <row r="32" spans="1:12" ht="34.5" customHeight="1" x14ac:dyDescent="0.25">
      <c r="A32" s="92" t="s">
        <v>307</v>
      </c>
      <c r="B32" s="93">
        <v>2110</v>
      </c>
      <c r="C32" s="93">
        <v>111</v>
      </c>
      <c r="D32" s="94"/>
      <c r="E32" s="33"/>
      <c r="F32" s="94"/>
      <c r="G32" s="94"/>
      <c r="H32" s="94"/>
      <c r="J32" t="s">
        <v>306</v>
      </c>
      <c r="K32">
        <f>1802397.01-19609.09</f>
        <v>1782787.92</v>
      </c>
    </row>
    <row r="33" spans="1:15" ht="63" x14ac:dyDescent="0.25">
      <c r="A33" s="92" t="s">
        <v>40</v>
      </c>
      <c r="B33" s="93">
        <v>2120</v>
      </c>
      <c r="C33" s="93">
        <v>112</v>
      </c>
      <c r="D33" s="94"/>
      <c r="E33" s="94"/>
      <c r="F33" s="94"/>
      <c r="G33" s="94"/>
      <c r="H33" s="94"/>
      <c r="J33" t="s">
        <v>235</v>
      </c>
      <c r="K33">
        <v>3501336.15</v>
      </c>
      <c r="L33">
        <f>K33-K34</f>
        <v>848938.14999999991</v>
      </c>
    </row>
    <row r="34" spans="1:15" ht="63" x14ac:dyDescent="0.25">
      <c r="A34" s="92" t="s">
        <v>229</v>
      </c>
      <c r="B34" s="93">
        <v>2120</v>
      </c>
      <c r="C34" s="93">
        <v>112</v>
      </c>
      <c r="D34" s="94"/>
      <c r="E34" s="94"/>
      <c r="F34" s="94"/>
      <c r="G34" s="94"/>
      <c r="H34" s="94"/>
      <c r="J34" t="s">
        <v>236</v>
      </c>
      <c r="K34">
        <f>E31+E36</f>
        <v>2652398</v>
      </c>
    </row>
    <row r="35" spans="1:15" ht="97.5" customHeight="1" x14ac:dyDescent="0.25">
      <c r="A35" s="92" t="s">
        <v>41</v>
      </c>
      <c r="B35" s="93">
        <v>2140</v>
      </c>
      <c r="C35" s="93">
        <v>119</v>
      </c>
      <c r="D35" s="94"/>
      <c r="E35" s="94">
        <v>603072.19999999995</v>
      </c>
      <c r="F35" s="94">
        <v>603072</v>
      </c>
      <c r="G35" s="94">
        <v>603072</v>
      </c>
      <c r="H35" s="94"/>
      <c r="J35" t="s">
        <v>235</v>
      </c>
      <c r="O35">
        <f>M34+M35</f>
        <v>0</v>
      </c>
    </row>
    <row r="36" spans="1:15" ht="97.5" customHeight="1" x14ac:dyDescent="0.25">
      <c r="A36" s="92" t="s">
        <v>230</v>
      </c>
      <c r="B36" s="93">
        <v>2140</v>
      </c>
      <c r="C36" s="93">
        <v>119</v>
      </c>
      <c r="D36" s="94"/>
      <c r="E36" s="94">
        <v>615225.96</v>
      </c>
      <c r="F36" s="94">
        <v>615225.96</v>
      </c>
      <c r="G36" s="94">
        <v>615225.96</v>
      </c>
      <c r="H36" s="94"/>
      <c r="J36" t="s">
        <v>236</v>
      </c>
      <c r="K36">
        <f>544710.64-5921.95</f>
        <v>538788.69000000006</v>
      </c>
    </row>
    <row r="37" spans="1:15" ht="97.5" customHeight="1" x14ac:dyDescent="0.25">
      <c r="A37" s="92" t="s">
        <v>308</v>
      </c>
      <c r="B37" s="93">
        <v>2140</v>
      </c>
      <c r="C37" s="93">
        <v>119</v>
      </c>
      <c r="D37" s="94"/>
      <c r="E37" s="94"/>
      <c r="F37" s="94"/>
      <c r="G37" s="94"/>
      <c r="H37" s="94"/>
    </row>
    <row r="38" spans="1:15" ht="34.5" customHeight="1" x14ac:dyDescent="0.25">
      <c r="A38" s="92" t="s">
        <v>42</v>
      </c>
      <c r="B38" s="93">
        <v>2141</v>
      </c>
      <c r="C38" s="93">
        <v>119</v>
      </c>
      <c r="D38" s="94"/>
      <c r="E38" s="94"/>
      <c r="F38" s="94"/>
      <c r="G38" s="94"/>
      <c r="H38" s="94"/>
      <c r="J38" t="s">
        <v>235</v>
      </c>
    </row>
    <row r="39" spans="1:15" ht="34.5" customHeight="1" x14ac:dyDescent="0.25">
      <c r="A39" s="92" t="s">
        <v>231</v>
      </c>
      <c r="B39" s="93">
        <v>2141</v>
      </c>
      <c r="C39" s="93">
        <v>119</v>
      </c>
      <c r="D39" s="94"/>
      <c r="E39" s="94"/>
      <c r="F39" s="94"/>
      <c r="G39" s="94"/>
      <c r="H39" s="94"/>
      <c r="J39" t="s">
        <v>236</v>
      </c>
    </row>
    <row r="40" spans="1:15" ht="31.5" x14ac:dyDescent="0.25">
      <c r="A40" s="92" t="s">
        <v>43</v>
      </c>
      <c r="B40" s="93">
        <v>2142</v>
      </c>
      <c r="C40" s="93">
        <v>119</v>
      </c>
      <c r="D40" s="94"/>
      <c r="E40" s="94"/>
      <c r="F40" s="94"/>
      <c r="G40" s="94"/>
      <c r="H40" s="94"/>
    </row>
    <row r="41" spans="1:15" ht="36.75" customHeight="1" x14ac:dyDescent="0.25">
      <c r="A41" s="92" t="s">
        <v>44</v>
      </c>
      <c r="B41" s="93">
        <v>2200</v>
      </c>
      <c r="C41" s="93">
        <v>300</v>
      </c>
      <c r="D41" s="94"/>
      <c r="E41" s="94"/>
      <c r="F41" s="94"/>
      <c r="G41" s="94"/>
      <c r="H41" s="94"/>
    </row>
    <row r="42" spans="1:15" ht="67.5" customHeight="1" x14ac:dyDescent="0.25">
      <c r="A42" s="92" t="s">
        <v>45</v>
      </c>
      <c r="B42" s="93">
        <v>2210</v>
      </c>
      <c r="C42" s="93">
        <v>320</v>
      </c>
      <c r="D42" s="94"/>
      <c r="E42" s="94"/>
      <c r="F42" s="94"/>
      <c r="G42" s="94"/>
      <c r="H42" s="94"/>
    </row>
    <row r="43" spans="1:15" ht="94.5" customHeight="1" x14ac:dyDescent="0.25">
      <c r="A43" s="92" t="s">
        <v>46</v>
      </c>
      <c r="B43" s="93">
        <v>2211</v>
      </c>
      <c r="C43" s="93">
        <v>321</v>
      </c>
      <c r="D43" s="94"/>
      <c r="E43" s="94"/>
      <c r="F43" s="94"/>
      <c r="G43" s="94"/>
      <c r="H43" s="94"/>
    </row>
    <row r="44" spans="1:15" ht="63" x14ac:dyDescent="0.25">
      <c r="A44" s="92" t="s">
        <v>47</v>
      </c>
      <c r="B44" s="93">
        <v>2230</v>
      </c>
      <c r="C44" s="93">
        <v>350</v>
      </c>
      <c r="D44" s="94"/>
      <c r="E44" s="94"/>
      <c r="F44" s="94"/>
      <c r="G44" s="94"/>
      <c r="H44" s="94"/>
    </row>
    <row r="45" spans="1:15" ht="100.5" customHeight="1" x14ac:dyDescent="0.25">
      <c r="A45" s="92" t="s">
        <v>48</v>
      </c>
      <c r="B45" s="92"/>
      <c r="C45" s="92"/>
      <c r="D45" s="94"/>
      <c r="E45" s="94"/>
      <c r="F45" s="94"/>
      <c r="G45" s="94"/>
      <c r="H45" s="94"/>
    </row>
    <row r="46" spans="1:15" ht="23.25" customHeight="1" x14ac:dyDescent="0.25">
      <c r="A46" s="92" t="s">
        <v>242</v>
      </c>
      <c r="B46" s="93">
        <v>2240</v>
      </c>
      <c r="C46" s="93">
        <v>360</v>
      </c>
      <c r="D46" s="94"/>
      <c r="E46" s="94"/>
      <c r="F46" s="94"/>
      <c r="G46" s="94"/>
      <c r="H46" s="94"/>
    </row>
    <row r="47" spans="1:15" ht="31.5" customHeight="1" x14ac:dyDescent="0.25">
      <c r="A47" s="92" t="s">
        <v>49</v>
      </c>
      <c r="B47" s="93">
        <v>2300</v>
      </c>
      <c r="C47" s="93">
        <v>850</v>
      </c>
      <c r="D47" s="94"/>
      <c r="E47" s="139">
        <f>+E48+E49+E50</f>
        <v>10500</v>
      </c>
      <c r="F47" s="139">
        <f t="shared" ref="F47:G47" si="4">+F48+F49+F50</f>
        <v>10500</v>
      </c>
      <c r="G47" s="139">
        <f t="shared" si="4"/>
        <v>10500</v>
      </c>
      <c r="H47" s="95"/>
    </row>
    <row r="48" spans="1:15" ht="51.75" customHeight="1" x14ac:dyDescent="0.25">
      <c r="A48" s="92" t="s">
        <v>50</v>
      </c>
      <c r="B48" s="93">
        <v>2310</v>
      </c>
      <c r="C48" s="93">
        <v>851</v>
      </c>
      <c r="D48" s="94"/>
      <c r="E48" s="94"/>
      <c r="F48" s="94"/>
      <c r="G48" s="94"/>
      <c r="H48" s="94"/>
      <c r="J48" t="s">
        <v>235</v>
      </c>
    </row>
    <row r="49" spans="1:10" ht="96" customHeight="1" x14ac:dyDescent="0.25">
      <c r="A49" s="92" t="s">
        <v>51</v>
      </c>
      <c r="B49" s="93">
        <v>2320</v>
      </c>
      <c r="C49" s="93">
        <v>852</v>
      </c>
      <c r="D49" s="94"/>
      <c r="E49" s="94">
        <v>8500</v>
      </c>
      <c r="F49" s="94">
        <v>8500</v>
      </c>
      <c r="G49" s="94">
        <v>8500</v>
      </c>
      <c r="H49" s="94"/>
      <c r="J49" t="s">
        <v>235</v>
      </c>
    </row>
    <row r="50" spans="1:10" ht="48" customHeight="1" x14ac:dyDescent="0.25">
      <c r="A50" s="92" t="s">
        <v>52</v>
      </c>
      <c r="B50" s="93">
        <v>2330</v>
      </c>
      <c r="C50" s="93">
        <v>853</v>
      </c>
      <c r="D50" s="94"/>
      <c r="E50" s="94">
        <v>2000</v>
      </c>
      <c r="F50" s="94">
        <v>2000</v>
      </c>
      <c r="G50" s="94">
        <v>2000</v>
      </c>
      <c r="H50" s="94"/>
      <c r="J50" t="s">
        <v>235</v>
      </c>
    </row>
    <row r="51" spans="1:10" ht="51.75" customHeight="1" x14ac:dyDescent="0.25">
      <c r="A51" s="11" t="s">
        <v>53</v>
      </c>
      <c r="B51" s="12">
        <v>2400</v>
      </c>
      <c r="C51" s="12" t="s">
        <v>23</v>
      </c>
      <c r="D51" s="10"/>
      <c r="E51" s="10"/>
      <c r="F51" s="10"/>
      <c r="G51" s="10"/>
      <c r="H51" s="10"/>
    </row>
    <row r="52" spans="1:10" ht="47.25" x14ac:dyDescent="0.25">
      <c r="A52" s="11" t="s">
        <v>243</v>
      </c>
      <c r="B52" s="12">
        <v>2410</v>
      </c>
      <c r="C52" s="12">
        <v>613</v>
      </c>
      <c r="D52" s="10"/>
      <c r="E52" s="10"/>
      <c r="F52" s="10"/>
      <c r="G52" s="10"/>
      <c r="H52" s="10"/>
    </row>
    <row r="53" spans="1:10" ht="31.5" x14ac:dyDescent="0.25">
      <c r="A53" s="11" t="s">
        <v>244</v>
      </c>
      <c r="B53" s="12">
        <v>2420</v>
      </c>
      <c r="C53" s="12">
        <v>623</v>
      </c>
      <c r="D53" s="10"/>
      <c r="E53" s="10"/>
      <c r="F53" s="10"/>
      <c r="G53" s="10"/>
      <c r="H53" s="10"/>
    </row>
    <row r="54" spans="1:10" ht="78.75" x14ac:dyDescent="0.25">
      <c r="A54" s="11" t="s">
        <v>245</v>
      </c>
      <c r="B54" s="12">
        <v>2430</v>
      </c>
      <c r="C54" s="12">
        <v>634</v>
      </c>
      <c r="D54" s="10"/>
      <c r="E54" s="10"/>
      <c r="F54" s="10"/>
      <c r="G54" s="10"/>
      <c r="H54" s="10"/>
    </row>
    <row r="55" spans="1:10" ht="47.25" x14ac:dyDescent="0.25">
      <c r="A55" s="11" t="s">
        <v>246</v>
      </c>
      <c r="B55" s="12">
        <v>2440</v>
      </c>
      <c r="C55" s="12">
        <v>810</v>
      </c>
      <c r="D55" s="10"/>
      <c r="E55" s="10"/>
      <c r="F55" s="10"/>
      <c r="G55" s="10"/>
      <c r="H55" s="10"/>
    </row>
    <row r="56" spans="1:10" ht="54" customHeight="1" x14ac:dyDescent="0.25">
      <c r="A56" s="11" t="s">
        <v>54</v>
      </c>
      <c r="B56" s="12">
        <v>2500</v>
      </c>
      <c r="C56" s="12" t="s">
        <v>23</v>
      </c>
      <c r="D56" s="10"/>
      <c r="E56" s="10"/>
      <c r="F56" s="10"/>
      <c r="G56" s="10"/>
      <c r="H56" s="10"/>
    </row>
    <row r="57" spans="1:10" ht="96.75" customHeight="1" x14ac:dyDescent="0.25">
      <c r="A57" s="11" t="s">
        <v>55</v>
      </c>
      <c r="B57" s="12">
        <v>2520</v>
      </c>
      <c r="C57" s="12">
        <v>831</v>
      </c>
      <c r="D57" s="10"/>
      <c r="E57" s="10"/>
      <c r="F57" s="10"/>
      <c r="G57" s="10"/>
      <c r="H57" s="10"/>
    </row>
    <row r="58" spans="1:10" ht="33.75" customHeight="1" x14ac:dyDescent="0.25">
      <c r="A58" s="11" t="s">
        <v>65</v>
      </c>
      <c r="B58" s="12">
        <v>2600</v>
      </c>
      <c r="C58" s="12" t="s">
        <v>23</v>
      </c>
      <c r="D58" s="10"/>
      <c r="E58" s="90">
        <f>E60+E68+E61+E63</f>
        <v>1035103.1</v>
      </c>
      <c r="F58" s="131">
        <f>F59+F60+F61+F62+F63+F68</f>
        <v>992324.25</v>
      </c>
      <c r="G58" s="131">
        <f t="shared" ref="G58" si="5">G59+G60+G61+G62+G63+G68</f>
        <v>1018649.82</v>
      </c>
      <c r="H58" s="10"/>
    </row>
    <row r="59" spans="1:10" ht="63" x14ac:dyDescent="0.25">
      <c r="A59" s="11" t="s">
        <v>56</v>
      </c>
      <c r="B59" s="12">
        <v>2620</v>
      </c>
      <c r="C59" s="12">
        <v>243</v>
      </c>
      <c r="D59" s="10"/>
      <c r="E59" s="10"/>
      <c r="F59" s="10"/>
      <c r="G59" s="10"/>
      <c r="H59" s="10"/>
      <c r="J59">
        <f>E60+E61</f>
        <v>440034.5</v>
      </c>
    </row>
    <row r="60" spans="1:10" ht="31.5" x14ac:dyDescent="0.25">
      <c r="A60" s="15" t="s">
        <v>57</v>
      </c>
      <c r="B60" s="16">
        <v>2630</v>
      </c>
      <c r="C60" s="16">
        <v>244</v>
      </c>
      <c r="D60" s="17"/>
      <c r="E60" s="17">
        <v>407232.5</v>
      </c>
      <c r="F60" s="17">
        <v>364453.65</v>
      </c>
      <c r="G60" s="17">
        <v>390779.22</v>
      </c>
      <c r="H60" s="17"/>
      <c r="J60" t="s">
        <v>326</v>
      </c>
    </row>
    <row r="61" spans="1:10" ht="47.25" x14ac:dyDescent="0.25">
      <c r="A61" s="15" t="s">
        <v>232</v>
      </c>
      <c r="B61" s="16">
        <v>2630</v>
      </c>
      <c r="C61" s="16">
        <v>244</v>
      </c>
      <c r="D61" s="17"/>
      <c r="E61" s="17">
        <v>32802</v>
      </c>
      <c r="F61" s="17">
        <v>32802</v>
      </c>
      <c r="G61" s="17">
        <v>32802</v>
      </c>
      <c r="H61" s="17"/>
      <c r="J61" t="s">
        <v>292</v>
      </c>
    </row>
    <row r="62" spans="1:10" ht="42.75" customHeight="1" x14ac:dyDescent="0.25">
      <c r="A62" s="15" t="s">
        <v>260</v>
      </c>
      <c r="B62" s="16">
        <v>2630</v>
      </c>
      <c r="C62" s="16">
        <v>244</v>
      </c>
      <c r="D62" s="17"/>
      <c r="E62" s="17"/>
      <c r="F62" s="17"/>
      <c r="G62" s="17"/>
      <c r="H62" s="17"/>
      <c r="J62" t="s">
        <v>238</v>
      </c>
    </row>
    <row r="63" spans="1:10" ht="38.25" customHeight="1" x14ac:dyDescent="0.25">
      <c r="A63" s="15" t="s">
        <v>57</v>
      </c>
      <c r="B63" s="16">
        <v>2630</v>
      </c>
      <c r="C63" s="16">
        <v>244</v>
      </c>
      <c r="D63" s="17"/>
      <c r="E63" s="17">
        <v>279326.48</v>
      </c>
      <c r="F63" s="17">
        <v>279326.48</v>
      </c>
      <c r="G63" s="17">
        <v>279326.48</v>
      </c>
      <c r="H63" s="17"/>
      <c r="J63" t="s">
        <v>237</v>
      </c>
    </row>
    <row r="64" spans="1:10" ht="15.75" x14ac:dyDescent="0.25">
      <c r="A64" s="11" t="s">
        <v>35</v>
      </c>
      <c r="B64" s="11"/>
      <c r="C64" s="11"/>
      <c r="D64" s="10"/>
      <c r="E64" s="10"/>
      <c r="F64" s="10"/>
      <c r="G64" s="10"/>
      <c r="H64" s="10"/>
    </row>
    <row r="65" spans="1:12" ht="47.25" x14ac:dyDescent="0.25">
      <c r="A65" s="11" t="s">
        <v>58</v>
      </c>
      <c r="B65" s="12">
        <v>2640</v>
      </c>
      <c r="C65" s="12">
        <v>400</v>
      </c>
      <c r="D65" s="10"/>
      <c r="E65" s="10"/>
      <c r="F65" s="10"/>
      <c r="G65" s="10"/>
      <c r="H65" s="10"/>
      <c r="I65">
        <v>5690599.79</v>
      </c>
      <c r="K65" s="19"/>
      <c r="L65" s="19"/>
    </row>
    <row r="66" spans="1:12" ht="78.75" x14ac:dyDescent="0.25">
      <c r="A66" s="11" t="s">
        <v>59</v>
      </c>
      <c r="B66" s="12">
        <v>2641</v>
      </c>
      <c r="C66" s="12">
        <v>406</v>
      </c>
      <c r="D66" s="10"/>
      <c r="E66" s="10"/>
      <c r="F66" s="10"/>
      <c r="G66" s="10"/>
      <c r="H66" s="10"/>
      <c r="I66">
        <f>E60+E61</f>
        <v>440034.5</v>
      </c>
    </row>
    <row r="67" spans="1:12" ht="78.75" x14ac:dyDescent="0.25">
      <c r="A67" s="11" t="s">
        <v>60</v>
      </c>
      <c r="B67" s="12">
        <v>2642</v>
      </c>
      <c r="C67" s="12">
        <v>407</v>
      </c>
      <c r="D67" s="10"/>
      <c r="E67" s="10"/>
      <c r="F67" s="10"/>
      <c r="G67" s="10"/>
      <c r="H67" s="10"/>
      <c r="J67" s="19"/>
      <c r="K67" s="19"/>
    </row>
    <row r="68" spans="1:12" ht="31.5" x14ac:dyDescent="0.25">
      <c r="A68" s="15" t="s">
        <v>261</v>
      </c>
      <c r="B68" s="16">
        <v>2650</v>
      </c>
      <c r="C68" s="16">
        <v>247</v>
      </c>
      <c r="D68" s="17"/>
      <c r="E68" s="17">
        <v>315742.12</v>
      </c>
      <c r="F68" s="17">
        <v>315742.12</v>
      </c>
      <c r="G68" s="17">
        <v>315742.12</v>
      </c>
      <c r="H68" s="17"/>
      <c r="J68" t="s">
        <v>235</v>
      </c>
    </row>
    <row r="69" spans="1:12" ht="31.5" x14ac:dyDescent="0.25">
      <c r="A69" s="11" t="s">
        <v>66</v>
      </c>
      <c r="B69" s="12">
        <v>3000</v>
      </c>
      <c r="C69" s="12">
        <v>100</v>
      </c>
      <c r="D69" s="10"/>
      <c r="E69" s="10"/>
      <c r="F69" s="10"/>
      <c r="G69" s="10"/>
      <c r="H69" s="10"/>
    </row>
    <row r="70" spans="1:12" ht="31.5" x14ac:dyDescent="0.25">
      <c r="A70" s="11" t="s">
        <v>67</v>
      </c>
      <c r="B70" s="12">
        <v>3010</v>
      </c>
      <c r="C70" s="11"/>
      <c r="D70" s="10"/>
      <c r="E70" s="10"/>
      <c r="F70" s="10"/>
      <c r="G70" s="10"/>
      <c r="H70" s="10"/>
    </row>
    <row r="71" spans="1:12" ht="31.5" x14ac:dyDescent="0.25">
      <c r="A71" s="11" t="s">
        <v>68</v>
      </c>
      <c r="B71" s="12">
        <v>3020</v>
      </c>
      <c r="C71" s="11"/>
      <c r="D71" s="10"/>
      <c r="E71" s="10"/>
      <c r="F71" s="10"/>
      <c r="G71" s="10"/>
      <c r="H71" s="10"/>
    </row>
    <row r="72" spans="1:12" ht="31.5" x14ac:dyDescent="0.25">
      <c r="A72" s="11" t="s">
        <v>69</v>
      </c>
      <c r="B72" s="12">
        <v>3030</v>
      </c>
      <c r="C72" s="11"/>
      <c r="D72" s="10"/>
      <c r="E72" s="10"/>
      <c r="F72" s="10"/>
      <c r="G72" s="10"/>
      <c r="H72" s="10"/>
    </row>
    <row r="73" spans="1:12" ht="15.75" x14ac:dyDescent="0.25">
      <c r="A73" s="11" t="s">
        <v>70</v>
      </c>
      <c r="B73" s="12">
        <v>4000</v>
      </c>
      <c r="C73" s="12" t="s">
        <v>23</v>
      </c>
      <c r="D73" s="10"/>
      <c r="E73" s="10"/>
      <c r="F73" s="10"/>
      <c r="G73" s="10"/>
      <c r="H73" s="10"/>
    </row>
    <row r="74" spans="1:12" ht="31.5" x14ac:dyDescent="0.25">
      <c r="A74" s="11" t="s">
        <v>61</v>
      </c>
      <c r="B74" s="12">
        <v>4010</v>
      </c>
      <c r="C74" s="12">
        <v>610</v>
      </c>
      <c r="D74" s="10"/>
      <c r="E74" s="10"/>
      <c r="F74" s="10"/>
      <c r="G74" s="10"/>
      <c r="H74" s="10"/>
    </row>
  </sheetData>
  <mergeCells count="6">
    <mergeCell ref="B1:F1"/>
    <mergeCell ref="A3:A4"/>
    <mergeCell ref="B3:B4"/>
    <mergeCell ref="C3:C4"/>
    <mergeCell ref="D3:D4"/>
    <mergeCell ref="E3:H3"/>
  </mergeCells>
  <printOptions horizontalCentered="1"/>
  <pageMargins left="0.70866141732283472" right="0" top="0" bottom="0" header="0.31496062992125984" footer="0.31496062992125984"/>
  <pageSetup paperSize="9" scale="75" orientation="portrait" verticalDpi="0" r:id="rId1"/>
  <rowBreaks count="3" manualBreakCount="3">
    <brk id="27" max="7" man="1"/>
    <brk id="42" max="7" man="1"/>
    <brk id="59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5"/>
  <sheetViews>
    <sheetView tabSelected="1" view="pageBreakPreview" topLeftCell="A4" zoomScale="82" zoomScaleNormal="100" zoomScaleSheetLayoutView="82" workbookViewId="0">
      <selection activeCell="F12" sqref="F12"/>
    </sheetView>
  </sheetViews>
  <sheetFormatPr defaultRowHeight="15" x14ac:dyDescent="0.25"/>
  <cols>
    <col min="1" max="1" width="7.85546875" customWidth="1"/>
    <col min="2" max="2" width="31.42578125" customWidth="1"/>
    <col min="3" max="3" width="8.7109375" customWidth="1"/>
    <col min="4" max="4" width="9.85546875" customWidth="1"/>
    <col min="5" max="5" width="15.85546875" customWidth="1"/>
    <col min="6" max="6" width="14.7109375" customWidth="1"/>
    <col min="7" max="7" width="16" customWidth="1"/>
    <col min="8" max="8" width="14" customWidth="1"/>
    <col min="9" max="9" width="12.28515625" customWidth="1"/>
    <col min="14" max="14" width="13.85546875" customWidth="1"/>
  </cols>
  <sheetData>
    <row r="1" spans="1:16" ht="31.5" customHeight="1" x14ac:dyDescent="0.25">
      <c r="B1" s="157" t="s">
        <v>203</v>
      </c>
      <c r="C1" s="157"/>
      <c r="D1" s="157"/>
      <c r="E1" s="157"/>
      <c r="F1" s="157"/>
      <c r="G1" s="157"/>
      <c r="H1" s="157"/>
      <c r="I1" s="157"/>
    </row>
    <row r="2" spans="1:16" ht="15.75" x14ac:dyDescent="0.25">
      <c r="A2" s="165" t="s">
        <v>72</v>
      </c>
      <c r="B2" s="165" t="s">
        <v>17</v>
      </c>
      <c r="C2" s="165" t="s">
        <v>73</v>
      </c>
      <c r="D2" s="165" t="s">
        <v>74</v>
      </c>
      <c r="E2" s="166" t="s">
        <v>258</v>
      </c>
      <c r="F2" s="165" t="s">
        <v>21</v>
      </c>
      <c r="G2" s="165"/>
      <c r="H2" s="165"/>
      <c r="I2" s="165"/>
    </row>
    <row r="3" spans="1:16" ht="63" x14ac:dyDescent="0.25">
      <c r="A3" s="165"/>
      <c r="B3" s="165"/>
      <c r="C3" s="165"/>
      <c r="D3" s="165"/>
      <c r="E3" s="167"/>
      <c r="F3" s="91" t="s">
        <v>320</v>
      </c>
      <c r="G3" s="91" t="s">
        <v>321</v>
      </c>
      <c r="H3" s="91" t="s">
        <v>322</v>
      </c>
      <c r="I3" s="91" t="s">
        <v>22</v>
      </c>
    </row>
    <row r="4" spans="1:16" ht="15.75" x14ac:dyDescent="0.25">
      <c r="A4" s="91">
        <v>1</v>
      </c>
      <c r="B4" s="91">
        <v>2</v>
      </c>
      <c r="C4" s="91">
        <v>3</v>
      </c>
      <c r="D4" s="91">
        <v>4</v>
      </c>
      <c r="E4" s="101" t="s">
        <v>257</v>
      </c>
      <c r="F4" s="91">
        <v>5</v>
      </c>
      <c r="G4" s="91">
        <v>6</v>
      </c>
      <c r="H4" s="91">
        <v>7</v>
      </c>
      <c r="I4" s="91">
        <v>8</v>
      </c>
    </row>
    <row r="5" spans="1:16" ht="31.5" customHeight="1" x14ac:dyDescent="0.25">
      <c r="A5" s="91">
        <v>1</v>
      </c>
      <c r="B5" s="19" t="s">
        <v>94</v>
      </c>
      <c r="C5" s="91">
        <v>26000</v>
      </c>
      <c r="D5" s="91" t="s">
        <v>23</v>
      </c>
      <c r="E5" s="99"/>
      <c r="F5" s="19">
        <f>F12+F8</f>
        <v>1035103.1</v>
      </c>
      <c r="G5" s="19">
        <f>G12</f>
        <v>992324.25</v>
      </c>
      <c r="H5" s="19">
        <f>H12</f>
        <v>1018649.82</v>
      </c>
      <c r="I5" s="19"/>
      <c r="J5" t="s">
        <v>294</v>
      </c>
    </row>
    <row r="6" spans="1:16" ht="174.75" customHeight="1" x14ac:dyDescent="0.25">
      <c r="A6" s="91" t="s">
        <v>75</v>
      </c>
      <c r="B6" s="19" t="s">
        <v>99</v>
      </c>
      <c r="C6" s="91">
        <v>26100</v>
      </c>
      <c r="D6" s="91" t="s">
        <v>23</v>
      </c>
      <c r="E6" s="99"/>
      <c r="F6" s="19"/>
      <c r="G6" s="19"/>
      <c r="H6" s="19"/>
      <c r="I6" s="19"/>
      <c r="O6" s="22"/>
    </row>
    <row r="7" spans="1:16" ht="80.25" customHeight="1" x14ac:dyDescent="0.25">
      <c r="A7" s="91" t="s">
        <v>76</v>
      </c>
      <c r="B7" s="23" t="s">
        <v>77</v>
      </c>
      <c r="C7" s="91">
        <v>26200</v>
      </c>
      <c r="D7" s="91" t="s">
        <v>23</v>
      </c>
      <c r="E7" s="99"/>
      <c r="F7" s="19"/>
      <c r="G7" s="19"/>
      <c r="H7" s="19"/>
      <c r="I7" s="19"/>
    </row>
    <row r="8" spans="1:16" ht="79.5" customHeight="1" x14ac:dyDescent="0.25">
      <c r="A8" s="91" t="s">
        <v>78</v>
      </c>
      <c r="B8" s="11" t="s">
        <v>100</v>
      </c>
      <c r="C8" s="91">
        <v>26300</v>
      </c>
      <c r="D8" s="91" t="s">
        <v>23</v>
      </c>
      <c r="E8" s="99"/>
      <c r="F8" s="19">
        <v>315684.24</v>
      </c>
      <c r="G8" s="19"/>
      <c r="H8" s="19"/>
      <c r="I8" s="19"/>
    </row>
    <row r="9" spans="1:16" ht="45" customHeight="1" x14ac:dyDescent="0.25">
      <c r="A9" s="20" t="s">
        <v>247</v>
      </c>
      <c r="B9" s="11" t="s">
        <v>248</v>
      </c>
      <c r="C9" s="91">
        <v>26310</v>
      </c>
      <c r="D9" s="91"/>
      <c r="E9" s="99"/>
      <c r="F9" s="19">
        <v>309484.24</v>
      </c>
      <c r="G9" s="19"/>
      <c r="H9" s="19"/>
      <c r="I9" s="19"/>
    </row>
    <row r="10" spans="1:16" ht="45" customHeight="1" x14ac:dyDescent="0.25">
      <c r="A10" s="20"/>
      <c r="B10" s="11" t="s">
        <v>250</v>
      </c>
      <c r="C10" s="91" t="s">
        <v>249</v>
      </c>
      <c r="D10" s="91"/>
      <c r="E10" s="99"/>
      <c r="F10" s="19"/>
      <c r="G10" s="19"/>
      <c r="H10" s="19"/>
      <c r="I10" s="19"/>
    </row>
    <row r="11" spans="1:16" ht="33" customHeight="1" x14ac:dyDescent="0.25">
      <c r="A11" s="20" t="s">
        <v>251</v>
      </c>
      <c r="B11" s="11" t="s">
        <v>252</v>
      </c>
      <c r="C11" s="91">
        <v>26320</v>
      </c>
      <c r="D11" s="91" t="s">
        <v>23</v>
      </c>
      <c r="E11" s="99"/>
      <c r="F11" s="19"/>
      <c r="G11" s="19"/>
      <c r="H11" s="19"/>
      <c r="I11" s="19"/>
    </row>
    <row r="12" spans="1:16" ht="80.25" customHeight="1" x14ac:dyDescent="0.25">
      <c r="A12" s="91" t="s">
        <v>79</v>
      </c>
      <c r="B12" s="23" t="s">
        <v>98</v>
      </c>
      <c r="C12" s="91">
        <v>26400</v>
      </c>
      <c r="D12" s="91" t="s">
        <v>23</v>
      </c>
      <c r="E12" s="99"/>
      <c r="F12" s="19">
        <f>F13+F21+F14</f>
        <v>719418.86</v>
      </c>
      <c r="G12" s="19">
        <f>G13+G21+G14</f>
        <v>992324.25</v>
      </c>
      <c r="H12" s="19">
        <f t="shared" ref="H12" si="0">H13+H21+H14</f>
        <v>1018649.82</v>
      </c>
      <c r="I12" s="19"/>
      <c r="N12">
        <v>1469651.64</v>
      </c>
    </row>
    <row r="13" spans="1:16" ht="78" customHeight="1" x14ac:dyDescent="0.25">
      <c r="A13" s="20" t="s">
        <v>95</v>
      </c>
      <c r="B13" s="19" t="s">
        <v>80</v>
      </c>
      <c r="C13" s="91">
        <v>26410</v>
      </c>
      <c r="D13" s="91" t="s">
        <v>23</v>
      </c>
      <c r="E13" s="99"/>
      <c r="F13" s="94">
        <v>433834.5</v>
      </c>
      <c r="G13" s="94">
        <v>397255.65</v>
      </c>
      <c r="H13" s="94">
        <v>423581.22</v>
      </c>
      <c r="I13" s="19"/>
      <c r="J13" s="124">
        <v>244</v>
      </c>
      <c r="K13" t="s">
        <v>295</v>
      </c>
      <c r="L13" s="125"/>
    </row>
    <row r="14" spans="1:16" ht="46.5" customHeight="1" x14ac:dyDescent="0.25">
      <c r="A14" s="91" t="s">
        <v>81</v>
      </c>
      <c r="B14" s="19" t="s">
        <v>82</v>
      </c>
      <c r="C14" s="91">
        <v>26411</v>
      </c>
      <c r="D14" s="91" t="s">
        <v>23</v>
      </c>
      <c r="E14" s="99"/>
      <c r="F14" s="94">
        <v>6257.88</v>
      </c>
      <c r="G14" s="94">
        <v>315742.12</v>
      </c>
      <c r="H14" s="94">
        <v>315742.12</v>
      </c>
      <c r="I14" s="19"/>
      <c r="J14" s="124">
        <v>247</v>
      </c>
      <c r="P14" s="21"/>
    </row>
    <row r="15" spans="1:16" ht="99" customHeight="1" x14ac:dyDescent="0.25">
      <c r="A15" s="91" t="s">
        <v>83</v>
      </c>
      <c r="B15" s="19" t="s">
        <v>84</v>
      </c>
      <c r="C15" s="91">
        <v>26420</v>
      </c>
      <c r="D15" s="91" t="s">
        <v>23</v>
      </c>
      <c r="E15" s="99"/>
      <c r="F15" s="19"/>
      <c r="G15" s="19"/>
      <c r="H15" s="19"/>
      <c r="I15" s="19"/>
      <c r="K15" s="17">
        <v>407232.7</v>
      </c>
      <c r="M15">
        <f>G12-G14-G21</f>
        <v>397255.65</v>
      </c>
    </row>
    <row r="16" spans="1:16" ht="52.5" customHeight="1" x14ac:dyDescent="0.25">
      <c r="A16" s="91" t="s">
        <v>85</v>
      </c>
      <c r="B16" s="98" t="s">
        <v>96</v>
      </c>
      <c r="C16" s="91">
        <v>26421</v>
      </c>
      <c r="D16" s="91" t="s">
        <v>23</v>
      </c>
      <c r="E16" s="99"/>
      <c r="F16" s="19"/>
      <c r="G16" s="19"/>
      <c r="H16" s="19"/>
      <c r="I16" s="19"/>
    </row>
    <row r="17" spans="1:11" ht="45" customHeight="1" x14ac:dyDescent="0.25">
      <c r="A17" s="96"/>
      <c r="B17" s="19" t="s">
        <v>253</v>
      </c>
      <c r="C17" s="96" t="s">
        <v>254</v>
      </c>
      <c r="D17" s="96"/>
      <c r="E17" s="96"/>
      <c r="F17" s="97"/>
      <c r="G17" s="97"/>
      <c r="H17" s="97"/>
      <c r="I17" s="97"/>
    </row>
    <row r="18" spans="1:11" ht="67.5" customHeight="1" x14ac:dyDescent="0.25">
      <c r="A18" s="91" t="s">
        <v>86</v>
      </c>
      <c r="B18" s="19" t="s">
        <v>87</v>
      </c>
      <c r="C18" s="91">
        <v>26430</v>
      </c>
      <c r="D18" s="91" t="s">
        <v>23</v>
      </c>
      <c r="E18" s="99"/>
      <c r="F18" s="19"/>
      <c r="G18" s="19"/>
      <c r="H18" s="19"/>
      <c r="I18" s="19"/>
    </row>
    <row r="19" spans="1:11" ht="45" customHeight="1" x14ac:dyDescent="0.25">
      <c r="A19" s="91"/>
      <c r="B19" s="23" t="s">
        <v>253</v>
      </c>
      <c r="C19" s="91" t="s">
        <v>255</v>
      </c>
      <c r="D19" s="91"/>
      <c r="E19" s="99"/>
      <c r="F19" s="19"/>
      <c r="G19" s="19"/>
      <c r="H19" s="19"/>
      <c r="I19" s="19"/>
    </row>
    <row r="20" spans="1:11" ht="45" customHeight="1" x14ac:dyDescent="0.25">
      <c r="A20" s="91" t="s">
        <v>88</v>
      </c>
      <c r="B20" s="19" t="s">
        <v>96</v>
      </c>
      <c r="C20" s="91">
        <v>26431</v>
      </c>
      <c r="D20" s="91"/>
      <c r="E20" s="99"/>
      <c r="F20" s="19"/>
      <c r="G20" s="19"/>
      <c r="H20" s="19"/>
      <c r="I20" s="19"/>
    </row>
    <row r="21" spans="1:11" ht="40.5" customHeight="1" x14ac:dyDescent="0.25">
      <c r="A21" s="91" t="s">
        <v>89</v>
      </c>
      <c r="B21" s="19" t="s">
        <v>90</v>
      </c>
      <c r="C21" s="91">
        <v>26440</v>
      </c>
      <c r="D21" s="91" t="s">
        <v>23</v>
      </c>
      <c r="E21" s="99"/>
      <c r="F21" s="94">
        <f>F22</f>
        <v>279326.48</v>
      </c>
      <c r="G21" s="94">
        <v>279326.48</v>
      </c>
      <c r="H21" s="94">
        <v>279326.48</v>
      </c>
      <c r="I21" s="19"/>
      <c r="K21" t="s">
        <v>293</v>
      </c>
    </row>
    <row r="22" spans="1:11" ht="49.5" customHeight="1" x14ac:dyDescent="0.25">
      <c r="A22" s="91" t="s">
        <v>91</v>
      </c>
      <c r="B22" s="19" t="s">
        <v>96</v>
      </c>
      <c r="C22" s="91">
        <v>26441</v>
      </c>
      <c r="D22" s="91" t="s">
        <v>23</v>
      </c>
      <c r="E22" s="99"/>
      <c r="F22" s="94">
        <v>279326.48</v>
      </c>
      <c r="G22" s="94">
        <v>279326.48</v>
      </c>
      <c r="H22" s="94">
        <v>279326.48</v>
      </c>
      <c r="I22" s="19"/>
    </row>
    <row r="23" spans="1:11" ht="45" customHeight="1" x14ac:dyDescent="0.25">
      <c r="A23" s="91"/>
      <c r="B23" s="19" t="s">
        <v>253</v>
      </c>
      <c r="C23" s="91" t="s">
        <v>256</v>
      </c>
      <c r="D23" s="91"/>
      <c r="E23" s="99"/>
      <c r="F23" s="19"/>
      <c r="G23" s="19"/>
      <c r="H23" s="19"/>
      <c r="I23" s="19"/>
    </row>
    <row r="24" spans="1:11" ht="110.25" customHeight="1" x14ac:dyDescent="0.25">
      <c r="A24" s="91" t="s">
        <v>92</v>
      </c>
      <c r="B24" s="23" t="s">
        <v>97</v>
      </c>
      <c r="C24" s="91">
        <v>26500</v>
      </c>
      <c r="D24" s="91" t="s">
        <v>23</v>
      </c>
      <c r="E24" s="99"/>
      <c r="F24" s="19">
        <f>F25</f>
        <v>719418.86</v>
      </c>
      <c r="G24" s="19">
        <f t="shared" ref="G24:H24" si="1">G25</f>
        <v>992324.25</v>
      </c>
      <c r="H24" s="19">
        <f t="shared" si="1"/>
        <v>1018649.82</v>
      </c>
      <c r="I24" s="19"/>
    </row>
    <row r="25" spans="1:11" ht="36.75" customHeight="1" x14ac:dyDescent="0.25">
      <c r="A25" s="19"/>
      <c r="B25" s="19" t="s">
        <v>93</v>
      </c>
      <c r="C25" s="91">
        <v>26510</v>
      </c>
      <c r="D25" s="19"/>
      <c r="E25" s="19"/>
      <c r="F25" s="19">
        <f>F5-F8</f>
        <v>719418.86</v>
      </c>
      <c r="G25" s="19">
        <f t="shared" ref="G25:H25" si="2">G5</f>
        <v>992324.25</v>
      </c>
      <c r="H25" s="19">
        <f t="shared" si="2"/>
        <v>1018649.82</v>
      </c>
      <c r="I25" s="19"/>
    </row>
    <row r="27" spans="1:11" ht="40.5" customHeight="1" x14ac:dyDescent="0.25">
      <c r="B27" s="25" t="s">
        <v>325</v>
      </c>
      <c r="C27" s="146" t="s">
        <v>323</v>
      </c>
      <c r="D27" s="146"/>
      <c r="E27" s="146"/>
      <c r="F27" s="146"/>
      <c r="G27" s="25"/>
      <c r="H27" s="25"/>
    </row>
    <row r="28" spans="1:11" ht="40.5" customHeight="1" x14ac:dyDescent="0.25">
      <c r="B28" s="169" t="s">
        <v>324</v>
      </c>
      <c r="C28" s="169"/>
      <c r="D28" s="169"/>
      <c r="E28" s="169"/>
      <c r="F28" s="169"/>
      <c r="G28" s="169"/>
      <c r="H28" s="169"/>
    </row>
    <row r="29" spans="1:11" ht="49.5" customHeight="1" x14ac:dyDescent="0.25">
      <c r="B29" s="146" t="s">
        <v>312</v>
      </c>
      <c r="C29" s="146"/>
    </row>
    <row r="30" spans="1:11" ht="62.25" customHeight="1" x14ac:dyDescent="0.25">
      <c r="B30" s="24"/>
    </row>
    <row r="31" spans="1:11" ht="15.75" x14ac:dyDescent="0.25">
      <c r="B31" s="24" t="s">
        <v>154</v>
      </c>
    </row>
    <row r="32" spans="1:11" ht="39.75" customHeight="1" x14ac:dyDescent="0.25">
      <c r="B32" s="170" t="s">
        <v>103</v>
      </c>
      <c r="C32" s="170"/>
      <c r="D32" s="170"/>
      <c r="E32" s="170"/>
      <c r="F32" s="170"/>
      <c r="G32" s="170"/>
      <c r="H32" s="170"/>
    </row>
    <row r="33" spans="2:8" ht="15.75" x14ac:dyDescent="0.25">
      <c r="B33" s="146" t="s">
        <v>101</v>
      </c>
      <c r="C33" s="146"/>
      <c r="D33" s="146"/>
      <c r="E33" s="146"/>
      <c r="F33" s="146"/>
      <c r="G33" s="146"/>
      <c r="H33" s="146"/>
    </row>
    <row r="34" spans="2:8" ht="45.75" customHeight="1" x14ac:dyDescent="0.25">
      <c r="B34" s="170" t="s">
        <v>105</v>
      </c>
      <c r="C34" s="170"/>
      <c r="D34" s="25"/>
      <c r="E34" s="25"/>
      <c r="F34" s="170" t="s">
        <v>104</v>
      </c>
      <c r="G34" s="170"/>
      <c r="H34" s="170"/>
    </row>
    <row r="35" spans="2:8" ht="15.75" x14ac:dyDescent="0.25">
      <c r="B35" s="24" t="s">
        <v>102</v>
      </c>
      <c r="F35" s="168" t="s">
        <v>5</v>
      </c>
      <c r="G35" s="168"/>
    </row>
  </sheetData>
  <mergeCells count="15">
    <mergeCell ref="F35:G35"/>
    <mergeCell ref="B28:H28"/>
    <mergeCell ref="B29:C29"/>
    <mergeCell ref="B32:H32"/>
    <mergeCell ref="B33:H33"/>
    <mergeCell ref="B34:C34"/>
    <mergeCell ref="F34:H34"/>
    <mergeCell ref="C27:F27"/>
    <mergeCell ref="B1:I1"/>
    <mergeCell ref="A2:A3"/>
    <mergeCell ref="B2:B3"/>
    <mergeCell ref="C2:C3"/>
    <mergeCell ref="D2:D3"/>
    <mergeCell ref="F2:I2"/>
    <mergeCell ref="E2:E3"/>
  </mergeCells>
  <printOptions horizontalCentered="1"/>
  <pageMargins left="0.70866141732283472" right="0" top="0" bottom="0" header="0.31496062992125984" footer="0.31496062992125984"/>
  <pageSetup paperSize="9" scale="71" orientation="portrait" verticalDpi="0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view="pageBreakPreview" zoomScaleNormal="100" zoomScaleSheetLayoutView="100" workbookViewId="0">
      <selection activeCell="K33" sqref="K33"/>
    </sheetView>
  </sheetViews>
  <sheetFormatPr defaultRowHeight="15" x14ac:dyDescent="0.25"/>
  <cols>
    <col min="1" max="1" width="4.5703125" customWidth="1"/>
    <col min="2" max="2" width="9.85546875" customWidth="1"/>
    <col min="3" max="3" width="25.42578125" customWidth="1"/>
    <col min="4" max="4" width="13" customWidth="1"/>
    <col min="5" max="5" width="11.5703125" customWidth="1"/>
    <col min="6" max="6" width="11.28515625" customWidth="1"/>
    <col min="7" max="8" width="10.42578125" bestFit="1" customWidth="1"/>
    <col min="9" max="10" width="9.28515625" bestFit="1" customWidth="1"/>
    <col min="11" max="11" width="11.85546875" bestFit="1" customWidth="1"/>
    <col min="12" max="13" width="10" bestFit="1" customWidth="1"/>
  </cols>
  <sheetData>
    <row r="1" spans="1:15" x14ac:dyDescent="0.25">
      <c r="B1" s="241" t="s">
        <v>176</v>
      </c>
      <c r="C1" s="241"/>
      <c r="D1" s="241"/>
      <c r="E1" s="241"/>
      <c r="F1" s="241"/>
    </row>
    <row r="2" spans="1:15" ht="27.75" customHeight="1" x14ac:dyDescent="0.25">
      <c r="B2" s="194" t="s">
        <v>227</v>
      </c>
      <c r="C2" s="194"/>
      <c r="D2" s="194"/>
      <c r="E2" s="194"/>
      <c r="F2" s="194"/>
      <c r="G2" s="194"/>
      <c r="H2" s="194"/>
      <c r="I2" s="194"/>
      <c r="J2" s="194"/>
    </row>
    <row r="3" spans="1:15" s="28" customFormat="1" ht="13.5" customHeight="1" x14ac:dyDescent="0.2">
      <c r="A3" s="264" t="s">
        <v>106</v>
      </c>
      <c r="B3" s="264" t="s">
        <v>127</v>
      </c>
      <c r="C3" s="264" t="s">
        <v>204</v>
      </c>
      <c r="D3" s="264" t="s">
        <v>205</v>
      </c>
      <c r="E3" s="272" t="s">
        <v>206</v>
      </c>
      <c r="F3" s="273"/>
      <c r="G3" s="273"/>
      <c r="H3" s="274"/>
      <c r="I3" s="264" t="s">
        <v>207</v>
      </c>
      <c r="J3" s="264" t="s">
        <v>208</v>
      </c>
      <c r="K3" s="264" t="s">
        <v>209</v>
      </c>
    </row>
    <row r="4" spans="1:15" s="28" customFormat="1" ht="14.25" customHeight="1" x14ac:dyDescent="0.2">
      <c r="A4" s="265"/>
      <c r="B4" s="265"/>
      <c r="C4" s="265"/>
      <c r="D4" s="265"/>
      <c r="E4" s="275"/>
      <c r="F4" s="276"/>
      <c r="G4" s="276"/>
      <c r="H4" s="277"/>
      <c r="I4" s="265"/>
      <c r="J4" s="265"/>
      <c r="K4" s="265"/>
    </row>
    <row r="5" spans="1:15" s="28" customFormat="1" ht="16.5" customHeight="1" x14ac:dyDescent="0.2">
      <c r="A5" s="265"/>
      <c r="B5" s="265"/>
      <c r="C5" s="265"/>
      <c r="D5" s="265"/>
      <c r="E5" s="267" t="s">
        <v>210</v>
      </c>
      <c r="F5" s="269" t="s">
        <v>26</v>
      </c>
      <c r="G5" s="270"/>
      <c r="H5" s="271"/>
      <c r="I5" s="265"/>
      <c r="J5" s="265"/>
      <c r="K5" s="265"/>
    </row>
    <row r="6" spans="1:15" s="28" customFormat="1" ht="48" customHeight="1" x14ac:dyDescent="0.2">
      <c r="A6" s="266"/>
      <c r="B6" s="266"/>
      <c r="C6" s="266"/>
      <c r="D6" s="266"/>
      <c r="E6" s="268"/>
      <c r="F6" s="73" t="s">
        <v>211</v>
      </c>
      <c r="G6" s="73" t="s">
        <v>212</v>
      </c>
      <c r="H6" s="73" t="s">
        <v>213</v>
      </c>
      <c r="I6" s="266"/>
      <c r="J6" s="266"/>
      <c r="K6" s="266"/>
      <c r="M6" s="27"/>
      <c r="N6" s="27"/>
      <c r="O6" s="27"/>
    </row>
    <row r="7" spans="1:15" s="28" customFormat="1" ht="15" customHeight="1" x14ac:dyDescent="0.2">
      <c r="A7" s="68">
        <v>1</v>
      </c>
      <c r="B7" s="68">
        <v>1</v>
      </c>
      <c r="C7" s="68">
        <v>2</v>
      </c>
      <c r="D7" s="68">
        <v>3</v>
      </c>
      <c r="E7" s="68">
        <v>4</v>
      </c>
      <c r="F7" s="68">
        <v>5</v>
      </c>
      <c r="G7" s="68">
        <v>6</v>
      </c>
      <c r="H7" s="68">
        <v>7</v>
      </c>
      <c r="I7" s="68">
        <v>8</v>
      </c>
      <c r="J7" s="66">
        <v>9</v>
      </c>
      <c r="K7" s="68">
        <v>10</v>
      </c>
      <c r="M7" s="27"/>
      <c r="N7" s="27"/>
      <c r="O7" s="27"/>
    </row>
    <row r="8" spans="1:15" s="28" customFormat="1" ht="25.5" customHeight="1" x14ac:dyDescent="0.2">
      <c r="A8" s="68">
        <v>1</v>
      </c>
      <c r="B8" s="68">
        <v>211</v>
      </c>
      <c r="C8" s="74" t="s">
        <v>214</v>
      </c>
      <c r="D8" s="69"/>
      <c r="E8" s="62">
        <f>E9</f>
        <v>33060</v>
      </c>
      <c r="F8" s="62">
        <v>27060</v>
      </c>
      <c r="G8" s="62">
        <f t="shared" ref="G8:J8" si="0">G9</f>
        <v>0</v>
      </c>
      <c r="H8" s="62">
        <f>H9</f>
        <v>6000</v>
      </c>
      <c r="I8" s="62">
        <f t="shared" si="0"/>
        <v>0</v>
      </c>
      <c r="J8" s="62">
        <f t="shared" si="0"/>
        <v>0</v>
      </c>
      <c r="K8" s="62">
        <f>E8*12</f>
        <v>396720</v>
      </c>
      <c r="M8" s="27"/>
      <c r="N8" s="27"/>
      <c r="O8" s="27"/>
    </row>
    <row r="9" spans="1:15" s="28" customFormat="1" ht="14.25" customHeight="1" x14ac:dyDescent="0.2">
      <c r="A9" s="68">
        <v>2</v>
      </c>
      <c r="B9" s="68">
        <v>211</v>
      </c>
      <c r="C9" s="74" t="s">
        <v>274</v>
      </c>
      <c r="D9" s="69">
        <v>1</v>
      </c>
      <c r="E9" s="62">
        <f>F9+H9</f>
        <v>33060</v>
      </c>
      <c r="F9" s="62">
        <v>27060</v>
      </c>
      <c r="G9" s="62"/>
      <c r="H9" s="62">
        <v>6000</v>
      </c>
      <c r="I9" s="62"/>
      <c r="J9" s="62"/>
      <c r="K9" s="62">
        <v>296720</v>
      </c>
      <c r="M9" s="27"/>
      <c r="N9" s="27"/>
      <c r="O9" s="27"/>
    </row>
    <row r="10" spans="1:15" s="28" customFormat="1" ht="20.25" customHeight="1" x14ac:dyDescent="0.2">
      <c r="A10" s="68">
        <v>5</v>
      </c>
      <c r="B10" s="68">
        <v>211</v>
      </c>
      <c r="C10" s="74" t="s">
        <v>215</v>
      </c>
      <c r="D10" s="69"/>
      <c r="E10" s="62">
        <f>F10+H10</f>
        <v>29967.599999999999</v>
      </c>
      <c r="F10" s="62">
        <v>21467.599999999999</v>
      </c>
      <c r="G10" s="62">
        <v>0</v>
      </c>
      <c r="H10" s="62">
        <f>H11</f>
        <v>8500</v>
      </c>
      <c r="I10" s="62">
        <f t="shared" ref="I10:J10" si="1">I11</f>
        <v>0</v>
      </c>
      <c r="J10" s="62">
        <f t="shared" si="1"/>
        <v>0</v>
      </c>
      <c r="K10" s="62">
        <f>K11</f>
        <v>539772.55000000005</v>
      </c>
      <c r="M10" s="27"/>
      <c r="N10" s="27"/>
      <c r="O10" s="27"/>
    </row>
    <row r="11" spans="1:15" s="28" customFormat="1" ht="20.25" customHeight="1" x14ac:dyDescent="0.2">
      <c r="A11" s="68">
        <v>6</v>
      </c>
      <c r="B11" s="68">
        <v>211</v>
      </c>
      <c r="C11" s="74" t="s">
        <v>275</v>
      </c>
      <c r="D11" s="69">
        <v>2</v>
      </c>
      <c r="E11" s="62">
        <f>F11+H11</f>
        <v>29967.599999999999</v>
      </c>
      <c r="F11" s="62">
        <v>21467.599999999999</v>
      </c>
      <c r="G11" s="62"/>
      <c r="H11" s="62">
        <v>8500</v>
      </c>
      <c r="I11" s="62"/>
      <c r="J11" s="62"/>
      <c r="K11" s="62">
        <v>539772.55000000005</v>
      </c>
      <c r="M11" s="27"/>
      <c r="N11" s="27"/>
      <c r="O11" s="27"/>
    </row>
    <row r="12" spans="1:15" s="28" customFormat="1" ht="27" customHeight="1" x14ac:dyDescent="0.2">
      <c r="A12" s="68"/>
      <c r="B12" s="68">
        <v>211</v>
      </c>
      <c r="C12" s="74" t="s">
        <v>216</v>
      </c>
      <c r="D12" s="69"/>
      <c r="E12" s="62">
        <f>E13+E14</f>
        <v>35143.32</v>
      </c>
      <c r="F12" s="62">
        <f>F13+F14+F31</f>
        <v>39193</v>
      </c>
      <c r="G12" s="62">
        <v>0</v>
      </c>
      <c r="H12" s="62">
        <f>H13+H14+H31</f>
        <v>15400</v>
      </c>
      <c r="I12" s="62">
        <f>I13+I14+I31</f>
        <v>0</v>
      </c>
      <c r="J12" s="62">
        <v>0</v>
      </c>
      <c r="K12" s="62">
        <f>K13+K14</f>
        <v>541902.78</v>
      </c>
      <c r="L12" s="75"/>
      <c r="M12" s="27"/>
      <c r="N12" s="27"/>
      <c r="O12" s="27"/>
    </row>
    <row r="13" spans="1:15" s="28" customFormat="1" ht="27" customHeight="1" x14ac:dyDescent="0.2">
      <c r="A13" s="68"/>
      <c r="B13" s="68">
        <v>211</v>
      </c>
      <c r="C13" s="74" t="s">
        <v>276</v>
      </c>
      <c r="D13" s="69">
        <v>2</v>
      </c>
      <c r="E13" s="62">
        <f>F13+H13</f>
        <v>17471</v>
      </c>
      <c r="F13" s="62">
        <v>10971</v>
      </c>
      <c r="G13" s="62"/>
      <c r="H13" s="62">
        <v>6500</v>
      </c>
      <c r="I13" s="62"/>
      <c r="J13" s="62"/>
      <c r="K13" s="62">
        <v>319304</v>
      </c>
      <c r="L13" s="75"/>
      <c r="M13" s="27"/>
      <c r="N13" s="27"/>
      <c r="O13" s="27"/>
    </row>
    <row r="14" spans="1:15" s="28" customFormat="1" ht="27" customHeight="1" x14ac:dyDescent="0.2">
      <c r="A14" s="116"/>
      <c r="B14" s="116">
        <v>211</v>
      </c>
      <c r="C14" s="74" t="s">
        <v>277</v>
      </c>
      <c r="D14" s="69">
        <v>1</v>
      </c>
      <c r="E14" s="62">
        <f>F14+H14</f>
        <v>17672.32</v>
      </c>
      <c r="F14" s="62">
        <v>11272.32</v>
      </c>
      <c r="G14" s="62"/>
      <c r="H14" s="62">
        <v>6400</v>
      </c>
      <c r="I14" s="62"/>
      <c r="J14" s="62"/>
      <c r="K14" s="62">
        <v>222598.78</v>
      </c>
      <c r="L14" s="75"/>
      <c r="M14" s="27"/>
      <c r="N14" s="27"/>
      <c r="O14" s="27"/>
    </row>
    <row r="15" spans="1:15" s="28" customFormat="1" ht="18" customHeight="1" x14ac:dyDescent="0.2">
      <c r="A15" s="32"/>
      <c r="B15" s="68"/>
      <c r="C15" s="32" t="s">
        <v>113</v>
      </c>
      <c r="D15" s="68"/>
      <c r="E15" s="48"/>
      <c r="F15" s="48"/>
      <c r="G15" s="48"/>
      <c r="H15" s="48"/>
      <c r="I15" s="48"/>
      <c r="J15" s="48"/>
      <c r="K15" s="76">
        <v>2037172.04</v>
      </c>
      <c r="L15" s="27"/>
      <c r="M15" s="27"/>
      <c r="N15" s="27"/>
      <c r="O15" s="27"/>
    </row>
    <row r="16" spans="1:15" x14ac:dyDescent="0.25">
      <c r="M16" s="130"/>
    </row>
    <row r="19" spans="1:15" ht="27.75" customHeight="1" x14ac:dyDescent="0.25">
      <c r="B19" s="194" t="s">
        <v>217</v>
      </c>
      <c r="C19" s="194"/>
      <c r="D19" s="194"/>
      <c r="E19" s="194"/>
      <c r="F19" s="194"/>
      <c r="G19" s="194"/>
      <c r="H19" s="194"/>
      <c r="I19" s="194"/>
      <c r="J19" s="194"/>
    </row>
    <row r="20" spans="1:15" s="28" customFormat="1" ht="13.5" customHeight="1" x14ac:dyDescent="0.2">
      <c r="A20" s="264" t="s">
        <v>106</v>
      </c>
      <c r="B20" s="264" t="s">
        <v>127</v>
      </c>
      <c r="C20" s="264" t="s">
        <v>204</v>
      </c>
      <c r="D20" s="264" t="s">
        <v>205</v>
      </c>
      <c r="E20" s="272" t="s">
        <v>206</v>
      </c>
      <c r="F20" s="273"/>
      <c r="G20" s="273"/>
      <c r="H20" s="274"/>
      <c r="I20" s="264" t="s">
        <v>207</v>
      </c>
      <c r="J20" s="264" t="s">
        <v>208</v>
      </c>
      <c r="K20" s="264" t="s">
        <v>209</v>
      </c>
    </row>
    <row r="21" spans="1:15" s="28" customFormat="1" ht="14.25" customHeight="1" x14ac:dyDescent="0.2">
      <c r="A21" s="265"/>
      <c r="B21" s="265"/>
      <c r="C21" s="265"/>
      <c r="D21" s="265"/>
      <c r="E21" s="275"/>
      <c r="F21" s="276"/>
      <c r="G21" s="276"/>
      <c r="H21" s="277"/>
      <c r="I21" s="265"/>
      <c r="J21" s="265"/>
      <c r="K21" s="265"/>
    </row>
    <row r="22" spans="1:15" s="28" customFormat="1" ht="16.5" customHeight="1" x14ac:dyDescent="0.2">
      <c r="A22" s="265"/>
      <c r="B22" s="265"/>
      <c r="C22" s="265"/>
      <c r="D22" s="265"/>
      <c r="E22" s="267" t="s">
        <v>210</v>
      </c>
      <c r="F22" s="269" t="s">
        <v>26</v>
      </c>
      <c r="G22" s="270"/>
      <c r="H22" s="271"/>
      <c r="I22" s="265"/>
      <c r="J22" s="265"/>
      <c r="K22" s="265"/>
    </row>
    <row r="23" spans="1:15" s="28" customFormat="1" ht="48" customHeight="1" x14ac:dyDescent="0.2">
      <c r="A23" s="266"/>
      <c r="B23" s="266"/>
      <c r="C23" s="266"/>
      <c r="D23" s="266"/>
      <c r="E23" s="268"/>
      <c r="F23" s="73" t="s">
        <v>211</v>
      </c>
      <c r="G23" s="73" t="s">
        <v>212</v>
      </c>
      <c r="H23" s="73" t="s">
        <v>213</v>
      </c>
      <c r="I23" s="266"/>
      <c r="J23" s="266"/>
      <c r="K23" s="266"/>
      <c r="M23" s="27"/>
      <c r="N23" s="27"/>
      <c r="O23" s="27"/>
    </row>
    <row r="24" spans="1:15" s="28" customFormat="1" ht="15" customHeight="1" x14ac:dyDescent="0.2">
      <c r="A24" s="68">
        <v>1</v>
      </c>
      <c r="B24" s="68">
        <v>1</v>
      </c>
      <c r="C24" s="68">
        <v>2</v>
      </c>
      <c r="D24" s="68">
        <v>3</v>
      </c>
      <c r="E24" s="68">
        <v>4</v>
      </c>
      <c r="F24" s="68">
        <v>5</v>
      </c>
      <c r="G24" s="68">
        <v>6</v>
      </c>
      <c r="H24" s="68">
        <v>7</v>
      </c>
      <c r="I24" s="68">
        <v>8</v>
      </c>
      <c r="J24" s="66">
        <v>9</v>
      </c>
      <c r="K24" s="68">
        <v>10</v>
      </c>
      <c r="M24" s="27"/>
      <c r="N24" s="27"/>
      <c r="O24" s="27"/>
    </row>
    <row r="25" spans="1:15" s="28" customFormat="1" ht="27" customHeight="1" x14ac:dyDescent="0.2">
      <c r="A25" s="68"/>
      <c r="B25" s="68">
        <v>211</v>
      </c>
      <c r="C25" s="77" t="s">
        <v>279</v>
      </c>
      <c r="D25" s="67">
        <v>2</v>
      </c>
      <c r="E25" s="78">
        <f>F25+H25</f>
        <v>13272.32</v>
      </c>
      <c r="F25" s="78">
        <v>11272.32</v>
      </c>
      <c r="G25" s="78"/>
      <c r="H25" s="78">
        <v>2000</v>
      </c>
      <c r="I25" s="78"/>
      <c r="J25" s="78"/>
      <c r="K25" s="78">
        <f>E25*D25*12</f>
        <v>318535.67999999999</v>
      </c>
      <c r="L25" s="75"/>
      <c r="M25" s="27">
        <f>K15+K32</f>
        <v>4034099.84</v>
      </c>
      <c r="N25" s="27"/>
      <c r="O25" s="27"/>
    </row>
    <row r="26" spans="1:15" s="28" customFormat="1" ht="27" customHeight="1" x14ac:dyDescent="0.2">
      <c r="A26" s="68"/>
      <c r="B26" s="68">
        <v>211</v>
      </c>
      <c r="C26" s="77" t="s">
        <v>280</v>
      </c>
      <c r="D26" s="67">
        <v>0.5</v>
      </c>
      <c r="E26" s="78">
        <f t="shared" ref="E26:E31" si="2">F26+H26</f>
        <v>13019.04</v>
      </c>
      <c r="F26" s="78">
        <v>11519.04</v>
      </c>
      <c r="G26" s="78"/>
      <c r="H26" s="78">
        <v>1500</v>
      </c>
      <c r="I26" s="78"/>
      <c r="J26" s="78"/>
      <c r="K26" s="78">
        <f>E26*D26*12</f>
        <v>78114.240000000005</v>
      </c>
      <c r="L26" s="75"/>
      <c r="M26" s="27"/>
      <c r="N26" s="27"/>
      <c r="O26" s="27"/>
    </row>
    <row r="27" spans="1:15" s="28" customFormat="1" ht="27" customHeight="1" x14ac:dyDescent="0.2">
      <c r="A27" s="68"/>
      <c r="B27" s="68">
        <v>211</v>
      </c>
      <c r="C27" s="77" t="s">
        <v>281</v>
      </c>
      <c r="D27" s="67">
        <v>0.5</v>
      </c>
      <c r="E27" s="78">
        <f t="shared" si="2"/>
        <v>14051.96</v>
      </c>
      <c r="F27" s="78">
        <v>12551.96</v>
      </c>
      <c r="G27" s="78"/>
      <c r="H27" s="78">
        <v>1500</v>
      </c>
      <c r="I27" s="78"/>
      <c r="J27" s="78"/>
      <c r="K27" s="78">
        <f t="shared" ref="K27:K31" si="3">E27*D27*12</f>
        <v>84311.76</v>
      </c>
      <c r="L27" s="75"/>
      <c r="M27" s="27"/>
      <c r="N27" s="27"/>
      <c r="O27" s="27"/>
    </row>
    <row r="28" spans="1:15" s="28" customFormat="1" ht="16.5" customHeight="1" x14ac:dyDescent="0.2">
      <c r="A28" s="68"/>
      <c r="B28" s="68">
        <v>211</v>
      </c>
      <c r="C28" s="77" t="s">
        <v>282</v>
      </c>
      <c r="D28" s="67">
        <v>0.5</v>
      </c>
      <c r="E28" s="78">
        <f t="shared" si="2"/>
        <v>12694</v>
      </c>
      <c r="F28" s="78">
        <v>10944</v>
      </c>
      <c r="G28" s="78"/>
      <c r="H28" s="78">
        <v>1750</v>
      </c>
      <c r="I28" s="78"/>
      <c r="J28" s="78"/>
      <c r="K28" s="78">
        <f t="shared" si="3"/>
        <v>76164</v>
      </c>
      <c r="M28" s="27"/>
      <c r="N28" s="27"/>
      <c r="O28" s="27"/>
    </row>
    <row r="29" spans="1:15" s="28" customFormat="1" ht="16.5" customHeight="1" x14ac:dyDescent="0.2">
      <c r="A29" s="68"/>
      <c r="B29" s="68">
        <v>211</v>
      </c>
      <c r="C29" s="77" t="s">
        <v>283</v>
      </c>
      <c r="D29" s="67">
        <v>3</v>
      </c>
      <c r="E29" s="78">
        <f t="shared" si="2"/>
        <v>12472.32</v>
      </c>
      <c r="F29" s="78">
        <v>11272.32</v>
      </c>
      <c r="G29" s="78"/>
      <c r="H29" s="78">
        <v>1200</v>
      </c>
      <c r="I29" s="78"/>
      <c r="J29" s="78"/>
      <c r="K29" s="78">
        <f t="shared" si="3"/>
        <v>449003.52000000002</v>
      </c>
      <c r="M29" s="27"/>
      <c r="N29" s="27"/>
      <c r="O29" s="27"/>
    </row>
    <row r="30" spans="1:15" s="28" customFormat="1" ht="16.5" customHeight="1" x14ac:dyDescent="0.2">
      <c r="A30" s="68"/>
      <c r="B30" s="68">
        <v>211</v>
      </c>
      <c r="C30" s="77" t="s">
        <v>284</v>
      </c>
      <c r="D30" s="67">
        <v>4</v>
      </c>
      <c r="E30" s="78">
        <f t="shared" si="2"/>
        <v>12772.32</v>
      </c>
      <c r="F30" s="78">
        <v>11272.32</v>
      </c>
      <c r="G30" s="78"/>
      <c r="H30" s="78">
        <v>1500</v>
      </c>
      <c r="I30" s="78"/>
      <c r="J30" s="78"/>
      <c r="K30" s="78">
        <v>486870.13</v>
      </c>
      <c r="L30" s="78"/>
      <c r="M30" s="27"/>
      <c r="N30" s="27"/>
      <c r="O30" s="27"/>
    </row>
    <row r="31" spans="1:15" s="28" customFormat="1" ht="16.5" customHeight="1" x14ac:dyDescent="0.2">
      <c r="A31" s="122"/>
      <c r="B31" s="68">
        <v>211</v>
      </c>
      <c r="C31" s="77" t="s">
        <v>278</v>
      </c>
      <c r="D31" s="123">
        <v>1</v>
      </c>
      <c r="E31" s="78">
        <f t="shared" si="2"/>
        <v>19449.68</v>
      </c>
      <c r="F31" s="78">
        <v>16949.68</v>
      </c>
      <c r="G31" s="78"/>
      <c r="H31" s="78">
        <v>2500</v>
      </c>
      <c r="I31" s="78"/>
      <c r="J31" s="78"/>
      <c r="K31" s="78">
        <f t="shared" si="3"/>
        <v>233396.16</v>
      </c>
      <c r="M31" s="27"/>
      <c r="N31" s="27"/>
      <c r="O31" s="27"/>
    </row>
    <row r="32" spans="1:15" s="28" customFormat="1" ht="18" customHeight="1" x14ac:dyDescent="0.2">
      <c r="A32" s="32"/>
      <c r="B32" s="68"/>
      <c r="C32" s="32" t="s">
        <v>113</v>
      </c>
      <c r="D32" s="68"/>
      <c r="E32" s="48"/>
      <c r="F32" s="48"/>
      <c r="G32" s="48"/>
      <c r="H32" s="48"/>
      <c r="I32" s="48"/>
      <c r="J32" s="48"/>
      <c r="K32" s="76">
        <v>1996927.8</v>
      </c>
      <c r="L32" s="27"/>
      <c r="M32" s="27"/>
      <c r="N32" s="27"/>
      <c r="O32" s="27"/>
    </row>
    <row r="34" spans="13:13" x14ac:dyDescent="0.25">
      <c r="M34" s="130"/>
    </row>
  </sheetData>
  <mergeCells count="23">
    <mergeCell ref="A3:A6"/>
    <mergeCell ref="B2:J2"/>
    <mergeCell ref="B19:J19"/>
    <mergeCell ref="B3:B6"/>
    <mergeCell ref="C3:C6"/>
    <mergeCell ref="D3:D6"/>
    <mergeCell ref="E3:H4"/>
    <mergeCell ref="I3:I6"/>
    <mergeCell ref="J3:J6"/>
    <mergeCell ref="A20:A23"/>
    <mergeCell ref="B20:B23"/>
    <mergeCell ref="C20:C23"/>
    <mergeCell ref="D20:D23"/>
    <mergeCell ref="E20:H21"/>
    <mergeCell ref="J20:J23"/>
    <mergeCell ref="K20:K23"/>
    <mergeCell ref="E22:E23"/>
    <mergeCell ref="F22:H22"/>
    <mergeCell ref="B1:F1"/>
    <mergeCell ref="I20:I23"/>
    <mergeCell ref="K3:K6"/>
    <mergeCell ref="E5:E6"/>
    <mergeCell ref="F5:H5"/>
  </mergeCells>
  <pageMargins left="0.70866141732283472" right="0" top="0.74803149606299213" bottom="0" header="0.31496062992125984" footer="0.31496062992125984"/>
  <pageSetup paperSize="9" scale="7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164"/>
  <sheetViews>
    <sheetView view="pageBreakPreview" topLeftCell="A64" zoomScale="130" zoomScaleNormal="130" zoomScaleSheetLayoutView="130" workbookViewId="0">
      <selection activeCell="H145" sqref="H145:J145"/>
    </sheetView>
  </sheetViews>
  <sheetFormatPr defaultRowHeight="15" x14ac:dyDescent="0.25"/>
  <cols>
    <col min="1" max="1" width="6.140625" customWidth="1"/>
    <col min="2" max="2" width="9.140625" customWidth="1"/>
    <col min="3" max="3" width="24.7109375" customWidth="1"/>
    <col min="4" max="4" width="10.5703125" customWidth="1"/>
    <col min="5" max="5" width="8.42578125" customWidth="1"/>
    <col min="6" max="6" width="8.5703125" customWidth="1"/>
    <col min="7" max="7" width="15.85546875" customWidth="1"/>
    <col min="8" max="8" width="6.5703125" customWidth="1"/>
    <col min="9" max="9" width="6.42578125" customWidth="1"/>
    <col min="10" max="10" width="13.85546875" customWidth="1"/>
    <col min="11" max="12" width="12.140625" customWidth="1"/>
    <col min="13" max="13" width="15.140625" customWidth="1"/>
  </cols>
  <sheetData>
    <row r="2" spans="2:13" ht="35.25" customHeight="1" x14ac:dyDescent="0.3">
      <c r="B2" s="250" t="s">
        <v>297</v>
      </c>
      <c r="C2" s="250"/>
      <c r="D2" s="250"/>
      <c r="E2" s="250"/>
      <c r="F2" s="250"/>
      <c r="G2" s="250"/>
    </row>
    <row r="3" spans="2:13" ht="35.25" customHeight="1" x14ac:dyDescent="0.25">
      <c r="B3" s="40"/>
      <c r="C3" s="70" t="s">
        <v>177</v>
      </c>
      <c r="D3" s="40"/>
      <c r="E3" s="40"/>
      <c r="F3" s="40"/>
      <c r="G3" s="40"/>
    </row>
    <row r="4" spans="2:13" ht="35.25" customHeight="1" x14ac:dyDescent="0.25">
      <c r="B4" s="258" t="s">
        <v>197</v>
      </c>
      <c r="C4" s="258"/>
      <c r="D4" s="258"/>
      <c r="E4" s="258"/>
      <c r="F4" s="258"/>
      <c r="G4" s="258"/>
      <c r="H4" s="258"/>
      <c r="I4" s="258"/>
      <c r="J4" s="258"/>
    </row>
    <row r="5" spans="2:13" ht="39" customHeight="1" x14ac:dyDescent="0.25">
      <c r="B5" s="159" t="s">
        <v>220</v>
      </c>
      <c r="C5" s="159"/>
      <c r="D5" s="159"/>
      <c r="E5" s="82"/>
      <c r="F5" s="82"/>
      <c r="G5" s="79"/>
      <c r="H5" s="142"/>
      <c r="I5" s="142"/>
      <c r="J5" s="127"/>
      <c r="K5" s="127"/>
    </row>
    <row r="6" spans="2:13" ht="32.25" customHeight="1" x14ac:dyDescent="0.25">
      <c r="B6" s="81"/>
      <c r="C6" s="81"/>
      <c r="D6" s="81"/>
      <c r="E6" s="83" t="s">
        <v>223</v>
      </c>
      <c r="F6" s="83" t="s">
        <v>224</v>
      </c>
      <c r="G6" s="84" t="s">
        <v>225</v>
      </c>
      <c r="H6" s="256" t="s">
        <v>226</v>
      </c>
      <c r="I6" s="257"/>
      <c r="J6" s="87"/>
      <c r="K6" s="134">
        <f>H5-J5</f>
        <v>0</v>
      </c>
    </row>
    <row r="7" spans="2:13" ht="24.75" customHeight="1" x14ac:dyDescent="0.25">
      <c r="B7" s="81"/>
      <c r="C7" s="81"/>
      <c r="D7" s="81"/>
      <c r="E7" s="83">
        <v>1</v>
      </c>
      <c r="F7" s="83">
        <v>2</v>
      </c>
      <c r="G7" s="85">
        <v>3</v>
      </c>
      <c r="H7" s="260">
        <v>4</v>
      </c>
      <c r="I7" s="260"/>
      <c r="J7" s="87"/>
      <c r="K7" s="127"/>
      <c r="M7" s="127"/>
    </row>
    <row r="8" spans="2:13" ht="20.25" customHeight="1" x14ac:dyDescent="0.25">
      <c r="B8" s="159" t="s">
        <v>221</v>
      </c>
      <c r="C8" s="159"/>
      <c r="D8" s="159"/>
      <c r="E8" s="88">
        <v>28</v>
      </c>
      <c r="F8" s="88"/>
      <c r="G8" s="86">
        <v>1946</v>
      </c>
      <c r="H8" s="261">
        <v>279326.48</v>
      </c>
      <c r="I8" s="261"/>
      <c r="J8" s="87"/>
      <c r="K8" s="127"/>
    </row>
    <row r="9" spans="2:13" ht="20.25" customHeight="1" x14ac:dyDescent="0.25">
      <c r="B9" s="81"/>
      <c r="C9" s="81"/>
      <c r="D9" s="81"/>
      <c r="E9" s="82"/>
      <c r="F9" s="82"/>
      <c r="G9" s="79"/>
    </row>
    <row r="10" spans="2:13" ht="35.25" customHeight="1" x14ac:dyDescent="0.25">
      <c r="B10" s="258" t="s">
        <v>198</v>
      </c>
      <c r="C10" s="258"/>
      <c r="D10" s="258"/>
      <c r="E10" s="258"/>
      <c r="F10" s="258"/>
      <c r="G10" s="258"/>
      <c r="H10" s="258"/>
      <c r="I10" s="258"/>
      <c r="J10" s="258"/>
    </row>
    <row r="11" spans="2:13" ht="16.5" customHeight="1" x14ac:dyDescent="0.25">
      <c r="B11" s="40"/>
      <c r="C11" s="40"/>
      <c r="D11" s="40"/>
      <c r="E11" s="40"/>
      <c r="F11" s="40"/>
      <c r="G11" s="79"/>
    </row>
    <row r="12" spans="2:13" ht="14.25" customHeight="1" x14ac:dyDescent="0.25">
      <c r="B12" s="40"/>
      <c r="C12" s="40"/>
      <c r="D12" s="40"/>
      <c r="E12" s="40"/>
      <c r="F12" s="40"/>
      <c r="G12" s="40"/>
      <c r="H12" s="203">
        <v>0</v>
      </c>
      <c r="I12" s="203"/>
    </row>
    <row r="13" spans="2:13" ht="35.25" customHeight="1" x14ac:dyDescent="0.25">
      <c r="B13" s="194" t="s">
        <v>199</v>
      </c>
      <c r="C13" s="194"/>
      <c r="D13" s="194"/>
      <c r="E13" s="194"/>
      <c r="F13" s="194"/>
      <c r="G13" s="194"/>
      <c r="H13" s="194"/>
      <c r="I13" s="194"/>
      <c r="J13" s="194"/>
    </row>
    <row r="14" spans="2:13" ht="18" customHeight="1" x14ac:dyDescent="0.25">
      <c r="B14" s="45"/>
      <c r="C14" s="45"/>
      <c r="D14" s="45"/>
      <c r="E14" s="45"/>
      <c r="F14" s="45"/>
      <c r="G14" s="80"/>
      <c r="H14" s="45"/>
      <c r="I14" s="45"/>
      <c r="J14" s="45"/>
    </row>
    <row r="15" spans="2:13" ht="16.5" customHeight="1" x14ac:dyDescent="0.25">
      <c r="B15" s="45"/>
      <c r="C15" s="45"/>
      <c r="D15" s="45"/>
      <c r="E15" s="45"/>
      <c r="F15" s="45"/>
      <c r="G15" s="45"/>
      <c r="H15" s="204">
        <v>0</v>
      </c>
      <c r="I15" s="204"/>
      <c r="J15" s="45"/>
    </row>
    <row r="16" spans="2:13" ht="35.25" customHeight="1" x14ac:dyDescent="0.25">
      <c r="B16" s="194" t="s">
        <v>200</v>
      </c>
      <c r="C16" s="194"/>
      <c r="D16" s="194"/>
      <c r="E16" s="194"/>
      <c r="F16" s="194"/>
      <c r="G16" s="194"/>
      <c r="H16" s="194"/>
      <c r="I16" s="194"/>
      <c r="J16" s="194"/>
    </row>
    <row r="17" spans="1:14" ht="14.25" customHeight="1" x14ac:dyDescent="0.25">
      <c r="B17" s="155"/>
      <c r="C17" s="155"/>
      <c r="D17" s="155"/>
      <c r="E17" s="155"/>
      <c r="F17" s="155"/>
      <c r="G17" s="80"/>
      <c r="H17" s="45"/>
      <c r="I17" s="45"/>
      <c r="J17" s="45"/>
    </row>
    <row r="18" spans="1:14" ht="16.5" customHeight="1" x14ac:dyDescent="0.25">
      <c r="B18" s="155" t="s">
        <v>222</v>
      </c>
      <c r="C18" s="155"/>
      <c r="D18" s="155"/>
      <c r="E18" s="155"/>
      <c r="F18" s="155"/>
      <c r="G18" s="45"/>
      <c r="H18" s="204">
        <v>0</v>
      </c>
      <c r="I18" s="204"/>
      <c r="J18" s="45"/>
    </row>
    <row r="19" spans="1:14" ht="35.25" customHeight="1" x14ac:dyDescent="0.25">
      <c r="B19" s="40"/>
      <c r="C19" s="40"/>
      <c r="D19" s="40"/>
      <c r="E19" s="40"/>
      <c r="F19" s="40"/>
      <c r="G19" s="40"/>
      <c r="M19" s="65"/>
    </row>
    <row r="20" spans="1:14" ht="35.25" customHeight="1" x14ac:dyDescent="0.25">
      <c r="B20" s="40"/>
      <c r="C20" s="70" t="s">
        <v>173</v>
      </c>
      <c r="D20" s="40"/>
      <c r="E20" s="40"/>
      <c r="F20" s="40"/>
      <c r="G20" s="40"/>
    </row>
    <row r="23" spans="1:14" ht="33" customHeight="1" x14ac:dyDescent="0.25">
      <c r="B23" s="251" t="s">
        <v>175</v>
      </c>
      <c r="C23" s="251"/>
      <c r="D23" s="251"/>
      <c r="E23" s="251"/>
      <c r="F23" s="251"/>
      <c r="G23" s="251"/>
      <c r="H23" s="251"/>
      <c r="I23" s="251"/>
    </row>
    <row r="24" spans="1:14" ht="10.5" customHeight="1" x14ac:dyDescent="0.25"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4" ht="7.5" customHeight="1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3"/>
    </row>
    <row r="26" spans="1:14" s="28" customFormat="1" ht="58.5" customHeight="1" x14ac:dyDescent="0.2">
      <c r="A26" s="26" t="s">
        <v>106</v>
      </c>
      <c r="B26" s="171" t="s">
        <v>107</v>
      </c>
      <c r="C26" s="172"/>
      <c r="D26" s="47" t="s">
        <v>127</v>
      </c>
      <c r="E26" s="201" t="s">
        <v>108</v>
      </c>
      <c r="F26" s="201"/>
      <c r="G26" s="26" t="s">
        <v>109</v>
      </c>
      <c r="H26" s="171" t="s">
        <v>110</v>
      </c>
      <c r="I26" s="172"/>
      <c r="J26" s="26" t="s">
        <v>111</v>
      </c>
      <c r="K26" s="27"/>
      <c r="L26" s="27"/>
      <c r="M26" s="27"/>
      <c r="N26" s="27"/>
    </row>
    <row r="27" spans="1:14" s="28" customFormat="1" ht="14.25" customHeight="1" x14ac:dyDescent="0.2">
      <c r="A27" s="26">
        <v>1</v>
      </c>
      <c r="B27" s="171">
        <v>2</v>
      </c>
      <c r="C27" s="172"/>
      <c r="D27" s="47">
        <v>3</v>
      </c>
      <c r="E27" s="201">
        <v>4</v>
      </c>
      <c r="F27" s="201"/>
      <c r="G27" s="51">
        <v>5</v>
      </c>
      <c r="H27" s="171">
        <v>6</v>
      </c>
      <c r="I27" s="172"/>
      <c r="J27" s="26">
        <v>7</v>
      </c>
      <c r="K27" s="27"/>
      <c r="L27" s="27"/>
      <c r="M27" s="27"/>
      <c r="N27" s="27"/>
    </row>
    <row r="28" spans="1:14" s="28" customFormat="1" ht="15.75" customHeight="1" x14ac:dyDescent="0.2">
      <c r="A28" s="51">
        <v>1</v>
      </c>
      <c r="B28" s="171" t="s">
        <v>112</v>
      </c>
      <c r="C28" s="172"/>
      <c r="D28" s="54">
        <v>266</v>
      </c>
      <c r="E28" s="255"/>
      <c r="F28" s="255"/>
      <c r="G28" s="51"/>
      <c r="H28" s="171"/>
      <c r="I28" s="172"/>
      <c r="J28" s="29"/>
      <c r="K28" s="27"/>
      <c r="L28" s="27"/>
      <c r="M28" s="27"/>
      <c r="N28" s="27"/>
    </row>
    <row r="29" spans="1:14" s="28" customFormat="1" ht="29.25" customHeight="1" x14ac:dyDescent="0.2">
      <c r="A29" s="60">
        <v>2</v>
      </c>
      <c r="B29" s="189" t="s">
        <v>219</v>
      </c>
      <c r="C29" s="190"/>
      <c r="D29" s="55">
        <v>266</v>
      </c>
      <c r="E29" s="253"/>
      <c r="F29" s="253"/>
      <c r="G29" s="60"/>
      <c r="H29" s="189"/>
      <c r="I29" s="190"/>
      <c r="J29" s="31"/>
      <c r="K29" s="27"/>
      <c r="L29" s="27"/>
      <c r="M29" s="27"/>
      <c r="N29" s="27"/>
    </row>
    <row r="30" spans="1:14" s="28" customFormat="1" ht="15.75" customHeight="1" x14ac:dyDescent="0.2">
      <c r="A30" s="51">
        <v>3</v>
      </c>
      <c r="B30" s="195" t="s">
        <v>116</v>
      </c>
      <c r="C30" s="197"/>
      <c r="D30" s="54">
        <v>212</v>
      </c>
      <c r="E30" s="255"/>
      <c r="F30" s="255"/>
      <c r="G30" s="51"/>
      <c r="H30" s="171"/>
      <c r="I30" s="172"/>
      <c r="J30" s="29"/>
      <c r="K30" s="27"/>
      <c r="L30" s="27"/>
      <c r="M30" s="27"/>
      <c r="N30" s="27"/>
    </row>
    <row r="31" spans="1:14" s="28" customFormat="1" ht="15.75" customHeight="1" x14ac:dyDescent="0.2">
      <c r="A31" s="51">
        <v>4</v>
      </c>
      <c r="B31" s="171" t="s">
        <v>114</v>
      </c>
      <c r="C31" s="172"/>
      <c r="D31" s="54">
        <v>226</v>
      </c>
      <c r="E31" s="255"/>
      <c r="F31" s="255"/>
      <c r="G31" s="51"/>
      <c r="H31" s="171"/>
      <c r="I31" s="172"/>
      <c r="J31" s="29"/>
      <c r="K31" s="27"/>
      <c r="L31" s="27"/>
      <c r="M31" s="27"/>
      <c r="N31" s="27"/>
    </row>
    <row r="32" spans="1:14" s="28" customFormat="1" ht="15" customHeight="1" x14ac:dyDescent="0.2">
      <c r="A32" s="61">
        <v>5</v>
      </c>
      <c r="B32" s="195" t="s">
        <v>115</v>
      </c>
      <c r="C32" s="197"/>
      <c r="D32" s="57">
        <v>226</v>
      </c>
      <c r="E32" s="254"/>
      <c r="F32" s="254"/>
      <c r="G32" s="61"/>
      <c r="H32" s="195"/>
      <c r="I32" s="197"/>
      <c r="J32" s="36"/>
      <c r="K32" s="27"/>
      <c r="L32" s="27"/>
      <c r="M32" s="27"/>
      <c r="N32" s="27"/>
    </row>
    <row r="33" spans="1:14" s="28" customFormat="1" ht="15" customHeight="1" x14ac:dyDescent="0.2">
      <c r="A33" s="26"/>
      <c r="B33" s="171" t="s">
        <v>113</v>
      </c>
      <c r="C33" s="172"/>
      <c r="D33" s="219"/>
      <c r="E33" s="220"/>
      <c r="F33" s="221"/>
      <c r="G33" s="32"/>
      <c r="H33" s="219"/>
      <c r="I33" s="221"/>
      <c r="J33" s="29">
        <f>SUM(J29:J32)</f>
        <v>0</v>
      </c>
      <c r="K33" s="27"/>
      <c r="L33" s="27"/>
      <c r="M33" s="27"/>
      <c r="N33" s="27"/>
    </row>
    <row r="36" spans="1:14" ht="39" customHeight="1" x14ac:dyDescent="0.25">
      <c r="B36" s="238" t="s">
        <v>174</v>
      </c>
      <c r="C36" s="238"/>
      <c r="D36" s="238"/>
      <c r="E36" s="238"/>
      <c r="F36" s="238"/>
      <c r="G36" s="238"/>
      <c r="H36" s="238"/>
      <c r="I36" s="238"/>
      <c r="J36" s="238"/>
    </row>
    <row r="37" spans="1:14" x14ac:dyDescent="0.25">
      <c r="B37" s="259"/>
      <c r="C37" s="259"/>
      <c r="D37" s="259"/>
      <c r="E37" s="259"/>
      <c r="F37" s="259"/>
      <c r="G37" s="259"/>
      <c r="H37" s="259"/>
      <c r="I37" s="259"/>
    </row>
    <row r="38" spans="1:14" s="28" customFormat="1" ht="46.5" customHeight="1" x14ac:dyDescent="0.2">
      <c r="A38" s="26" t="s">
        <v>106</v>
      </c>
      <c r="B38" s="171" t="s">
        <v>117</v>
      </c>
      <c r="C38" s="183"/>
      <c r="D38" s="183"/>
      <c r="E38" s="183"/>
      <c r="F38" s="183"/>
      <c r="G38" s="51" t="s">
        <v>127</v>
      </c>
      <c r="H38" s="236" t="s">
        <v>118</v>
      </c>
      <c r="I38" s="237"/>
      <c r="J38" s="39" t="s">
        <v>119</v>
      </c>
      <c r="L38" s="27"/>
      <c r="M38" s="27"/>
      <c r="N38" s="27"/>
    </row>
    <row r="39" spans="1:14" s="28" customFormat="1" ht="15" customHeight="1" x14ac:dyDescent="0.2">
      <c r="A39" s="26">
        <v>1</v>
      </c>
      <c r="B39" s="171">
        <v>2</v>
      </c>
      <c r="C39" s="183"/>
      <c r="D39" s="183"/>
      <c r="E39" s="183"/>
      <c r="F39" s="183"/>
      <c r="G39" s="51">
        <v>3</v>
      </c>
      <c r="H39" s="208">
        <v>4</v>
      </c>
      <c r="I39" s="209"/>
      <c r="J39" s="37">
        <v>5</v>
      </c>
      <c r="L39" s="27"/>
      <c r="M39" s="27"/>
      <c r="N39" s="27"/>
    </row>
    <row r="40" spans="1:14" s="28" customFormat="1" ht="12.75" customHeight="1" x14ac:dyDescent="0.2">
      <c r="A40" s="26">
        <v>1</v>
      </c>
      <c r="B40" s="189" t="s">
        <v>120</v>
      </c>
      <c r="C40" s="210"/>
      <c r="D40" s="210"/>
      <c r="E40" s="210"/>
      <c r="F40" s="210"/>
      <c r="G40" s="69" t="s">
        <v>218</v>
      </c>
      <c r="H40" s="211">
        <v>1478395.33</v>
      </c>
      <c r="I40" s="212"/>
      <c r="J40" s="71"/>
      <c r="L40" s="27"/>
      <c r="M40" s="27"/>
      <c r="N40" s="27"/>
    </row>
    <row r="41" spans="1:14" s="28" customFormat="1" ht="12.75" customHeight="1" x14ac:dyDescent="0.2">
      <c r="A41" s="26" t="s">
        <v>75</v>
      </c>
      <c r="B41" s="189" t="s">
        <v>309</v>
      </c>
      <c r="C41" s="210"/>
      <c r="D41" s="210"/>
      <c r="E41" s="210"/>
      <c r="F41" s="210"/>
      <c r="G41" s="69" t="s">
        <v>218</v>
      </c>
      <c r="H41" s="211">
        <v>1478395.33</v>
      </c>
      <c r="I41" s="212"/>
      <c r="J41" s="71">
        <v>614126.88</v>
      </c>
      <c r="L41" s="27"/>
      <c r="M41" s="27"/>
      <c r="N41" s="27"/>
    </row>
    <row r="42" spans="1:14" s="28" customFormat="1" ht="27.75" customHeight="1" x14ac:dyDescent="0.2">
      <c r="A42" s="26" t="s">
        <v>76</v>
      </c>
      <c r="B42" s="189" t="s">
        <v>121</v>
      </c>
      <c r="C42" s="210"/>
      <c r="D42" s="210"/>
      <c r="E42" s="210"/>
      <c r="F42" s="210"/>
      <c r="G42" s="69" t="s">
        <v>218</v>
      </c>
      <c r="H42" s="211">
        <v>1478395.33</v>
      </c>
      <c r="I42" s="212"/>
      <c r="J42" s="71">
        <v>1099.08</v>
      </c>
      <c r="L42" s="27"/>
      <c r="M42" s="27"/>
      <c r="N42" s="27"/>
    </row>
    <row r="43" spans="1:14" s="28" customFormat="1" ht="19.5" customHeight="1" x14ac:dyDescent="0.2">
      <c r="A43" s="26"/>
      <c r="B43" s="171" t="s">
        <v>113</v>
      </c>
      <c r="C43" s="183"/>
      <c r="D43" s="183"/>
      <c r="E43" s="183"/>
      <c r="F43" s="183"/>
      <c r="G43" s="51"/>
      <c r="H43" s="171"/>
      <c r="I43" s="172"/>
      <c r="J43" s="43">
        <f>J41+J42</f>
        <v>615225.96</v>
      </c>
      <c r="K43" s="27"/>
      <c r="M43" s="27"/>
      <c r="N43" s="27"/>
    </row>
    <row r="44" spans="1:14" s="28" customFormat="1" ht="46.5" customHeight="1" x14ac:dyDescent="0.2">
      <c r="A44" s="68" t="s">
        <v>106</v>
      </c>
      <c r="B44" s="171" t="s">
        <v>117</v>
      </c>
      <c r="C44" s="183"/>
      <c r="D44" s="183"/>
      <c r="E44" s="183"/>
      <c r="F44" s="183"/>
      <c r="G44" s="68" t="s">
        <v>127</v>
      </c>
      <c r="H44" s="236" t="s">
        <v>118</v>
      </c>
      <c r="I44" s="237"/>
      <c r="J44" s="39" t="s">
        <v>119</v>
      </c>
      <c r="L44" s="27"/>
      <c r="M44" s="27"/>
      <c r="N44" s="27"/>
    </row>
    <row r="45" spans="1:14" s="28" customFormat="1" ht="15" customHeight="1" x14ac:dyDescent="0.2">
      <c r="A45" s="68">
        <v>1</v>
      </c>
      <c r="B45" s="171">
        <v>2</v>
      </c>
      <c r="C45" s="183"/>
      <c r="D45" s="183"/>
      <c r="E45" s="183"/>
      <c r="F45" s="183"/>
      <c r="G45" s="68">
        <v>3</v>
      </c>
      <c r="H45" s="208">
        <v>4</v>
      </c>
      <c r="I45" s="209"/>
      <c r="J45" s="37">
        <v>5</v>
      </c>
      <c r="L45" s="27"/>
      <c r="M45" s="27"/>
      <c r="N45" s="27"/>
    </row>
    <row r="46" spans="1:14" s="28" customFormat="1" ht="12.75" customHeight="1" x14ac:dyDescent="0.2">
      <c r="A46" s="137">
        <v>1</v>
      </c>
      <c r="B46" s="189" t="s">
        <v>120</v>
      </c>
      <c r="C46" s="210"/>
      <c r="D46" s="210"/>
      <c r="E46" s="210"/>
      <c r="F46" s="210"/>
      <c r="G46" s="69">
        <v>213</v>
      </c>
      <c r="H46" s="211">
        <v>1478395.33</v>
      </c>
      <c r="I46" s="212"/>
      <c r="J46" s="138"/>
      <c r="L46" s="27"/>
      <c r="M46" s="27"/>
      <c r="N46" s="27"/>
    </row>
    <row r="47" spans="1:14" s="28" customFormat="1" ht="12.75" customHeight="1" x14ac:dyDescent="0.2">
      <c r="A47" s="137" t="s">
        <v>75</v>
      </c>
      <c r="B47" s="189" t="s">
        <v>309</v>
      </c>
      <c r="C47" s="210"/>
      <c r="D47" s="210"/>
      <c r="E47" s="210"/>
      <c r="F47" s="210"/>
      <c r="G47" s="69">
        <v>213</v>
      </c>
      <c r="H47" s="211">
        <v>1478395.33</v>
      </c>
      <c r="I47" s="212"/>
      <c r="J47" s="138">
        <v>601982.78</v>
      </c>
      <c r="L47" s="27"/>
      <c r="M47" s="27"/>
      <c r="N47" s="27"/>
    </row>
    <row r="48" spans="1:14" s="28" customFormat="1" ht="12.75" customHeight="1" x14ac:dyDescent="0.2">
      <c r="A48" s="137" t="s">
        <v>76</v>
      </c>
      <c r="B48" s="189" t="s">
        <v>121</v>
      </c>
      <c r="C48" s="210"/>
      <c r="D48" s="210"/>
      <c r="E48" s="210"/>
      <c r="F48" s="210"/>
      <c r="G48" s="69">
        <v>213</v>
      </c>
      <c r="H48" s="211">
        <v>1478395.33</v>
      </c>
      <c r="I48" s="212"/>
      <c r="J48" s="138">
        <v>1089.42</v>
      </c>
      <c r="L48" s="27"/>
      <c r="M48" s="27"/>
      <c r="N48" s="27"/>
    </row>
    <row r="49" spans="1:14" s="28" customFormat="1" ht="12.75" customHeight="1" x14ac:dyDescent="0.2">
      <c r="A49" s="137"/>
      <c r="B49" s="171" t="s">
        <v>113</v>
      </c>
      <c r="C49" s="183"/>
      <c r="D49" s="183"/>
      <c r="E49" s="183"/>
      <c r="F49" s="183"/>
      <c r="G49" s="137"/>
      <c r="H49" s="171"/>
      <c r="I49" s="172"/>
      <c r="J49" s="43">
        <f>J47+J48</f>
        <v>603072.20000000007</v>
      </c>
      <c r="L49" s="27"/>
      <c r="M49" s="27"/>
      <c r="N49" s="27"/>
    </row>
    <row r="51" spans="1:14" x14ac:dyDescent="0.25">
      <c r="B51" s="241" t="s">
        <v>179</v>
      </c>
      <c r="C51" s="241"/>
      <c r="D51" s="241"/>
      <c r="E51" s="241"/>
      <c r="F51" s="241"/>
      <c r="G51" s="241"/>
      <c r="H51" s="241"/>
      <c r="I51" s="241"/>
      <c r="J51" s="241"/>
    </row>
    <row r="53" spans="1:14" s="28" customFormat="1" ht="54" customHeight="1" x14ac:dyDescent="0.2">
      <c r="A53" s="26" t="s">
        <v>106</v>
      </c>
      <c r="B53" s="171" t="s">
        <v>107</v>
      </c>
      <c r="C53" s="172"/>
      <c r="D53" s="171" t="s">
        <v>124</v>
      </c>
      <c r="E53" s="183"/>
      <c r="F53" s="172"/>
      <c r="G53" s="51" t="s">
        <v>127</v>
      </c>
      <c r="H53" s="171" t="s">
        <v>126</v>
      </c>
      <c r="I53" s="172"/>
      <c r="J53" s="26" t="s">
        <v>111</v>
      </c>
      <c r="K53" s="27"/>
      <c r="L53" s="27"/>
      <c r="M53" s="27"/>
      <c r="N53" s="27"/>
    </row>
    <row r="54" spans="1:14" s="28" customFormat="1" ht="14.25" customHeight="1" x14ac:dyDescent="0.2">
      <c r="A54" s="26">
        <v>1</v>
      </c>
      <c r="B54" s="171">
        <v>2</v>
      </c>
      <c r="C54" s="172"/>
      <c r="D54" s="171">
        <v>3</v>
      </c>
      <c r="E54" s="183"/>
      <c r="F54" s="172"/>
      <c r="G54" s="26">
        <v>4</v>
      </c>
      <c r="H54" s="171">
        <v>5</v>
      </c>
      <c r="I54" s="172"/>
      <c r="J54" s="26">
        <v>6</v>
      </c>
      <c r="K54" s="27"/>
      <c r="L54" s="27"/>
      <c r="M54" s="27"/>
      <c r="N54" s="27"/>
    </row>
    <row r="55" spans="1:14" s="28" customFormat="1" ht="33.75" customHeight="1" x14ac:dyDescent="0.2">
      <c r="A55" s="41">
        <v>1</v>
      </c>
      <c r="B55" s="248" t="s">
        <v>185</v>
      </c>
      <c r="C55" s="249"/>
      <c r="D55" s="214">
        <v>851</v>
      </c>
      <c r="E55" s="215"/>
      <c r="F55" s="216"/>
      <c r="G55" s="41"/>
      <c r="H55" s="242"/>
      <c r="I55" s="243"/>
      <c r="J55" s="38">
        <v>8500</v>
      </c>
      <c r="K55" s="27"/>
      <c r="L55" s="27"/>
      <c r="M55" s="27"/>
      <c r="N55" s="27"/>
    </row>
    <row r="56" spans="1:14" s="28" customFormat="1" ht="27" customHeight="1" x14ac:dyDescent="0.25">
      <c r="A56" s="26"/>
      <c r="B56" s="171" t="s">
        <v>122</v>
      </c>
      <c r="C56" s="172"/>
      <c r="D56" s="187"/>
      <c r="E56" s="247"/>
      <c r="F56" s="188"/>
      <c r="G56" s="26">
        <v>291</v>
      </c>
      <c r="H56" s="171"/>
      <c r="I56" s="172"/>
      <c r="J56" s="94">
        <v>8500</v>
      </c>
      <c r="K56" s="27"/>
      <c r="L56" s="27"/>
      <c r="M56" s="27"/>
      <c r="N56" s="27"/>
    </row>
    <row r="57" spans="1:14" s="28" customFormat="1" ht="27" customHeight="1" x14ac:dyDescent="0.2">
      <c r="A57" s="41">
        <v>2</v>
      </c>
      <c r="B57" s="248" t="s">
        <v>186</v>
      </c>
      <c r="C57" s="249"/>
      <c r="D57" s="214">
        <v>852</v>
      </c>
      <c r="E57" s="215"/>
      <c r="F57" s="216"/>
      <c r="G57" s="41"/>
      <c r="H57" s="242"/>
      <c r="I57" s="243"/>
      <c r="J57" s="38">
        <f>J58</f>
        <v>0</v>
      </c>
      <c r="K57" s="27"/>
      <c r="L57" s="27"/>
      <c r="M57" s="27"/>
      <c r="N57" s="27"/>
    </row>
    <row r="58" spans="1:14" s="28" customFormat="1" ht="18" customHeight="1" x14ac:dyDescent="0.2">
      <c r="A58" s="35"/>
      <c r="B58" s="171" t="s">
        <v>122</v>
      </c>
      <c r="C58" s="172"/>
      <c r="D58" s="178"/>
      <c r="E58" s="213"/>
      <c r="F58" s="179"/>
      <c r="G58" s="35">
        <v>291</v>
      </c>
      <c r="H58" s="195"/>
      <c r="I58" s="197"/>
      <c r="J58" s="36"/>
      <c r="K58" s="27"/>
      <c r="L58" s="27"/>
      <c r="M58" s="27"/>
      <c r="N58" s="27"/>
    </row>
    <row r="59" spans="1:14" s="28" customFormat="1" ht="21" customHeight="1" x14ac:dyDescent="0.2">
      <c r="A59" s="42">
        <v>3</v>
      </c>
      <c r="B59" s="248" t="s">
        <v>187</v>
      </c>
      <c r="C59" s="249"/>
      <c r="D59" s="214">
        <v>853</v>
      </c>
      <c r="E59" s="215"/>
      <c r="F59" s="216"/>
      <c r="G59" s="42"/>
      <c r="H59" s="217"/>
      <c r="I59" s="218"/>
      <c r="J59" s="43">
        <v>2000</v>
      </c>
      <c r="K59" s="27"/>
      <c r="L59" s="27"/>
      <c r="M59" s="27"/>
      <c r="N59" s="27"/>
    </row>
    <row r="60" spans="1:14" s="28" customFormat="1" ht="40.5" customHeight="1" x14ac:dyDescent="0.25">
      <c r="A60" s="35"/>
      <c r="B60" s="195" t="s">
        <v>123</v>
      </c>
      <c r="C60" s="197"/>
      <c r="D60" s="178"/>
      <c r="E60" s="213"/>
      <c r="F60" s="179"/>
      <c r="G60" s="35">
        <v>292</v>
      </c>
      <c r="H60" s="195"/>
      <c r="I60" s="197"/>
      <c r="J60" s="94">
        <v>2000</v>
      </c>
      <c r="K60" s="27"/>
      <c r="L60" s="27"/>
      <c r="M60" s="27"/>
      <c r="N60" s="27"/>
    </row>
    <row r="61" spans="1:14" s="28" customFormat="1" ht="15" customHeight="1" x14ac:dyDescent="0.2">
      <c r="A61" s="35"/>
      <c r="B61" s="195" t="s">
        <v>125</v>
      </c>
      <c r="C61" s="197"/>
      <c r="D61" s="178"/>
      <c r="E61" s="213"/>
      <c r="F61" s="179"/>
      <c r="G61" s="35">
        <v>296</v>
      </c>
      <c r="H61" s="195"/>
      <c r="I61" s="197"/>
      <c r="J61" s="132"/>
      <c r="K61" s="27"/>
      <c r="L61" s="27"/>
      <c r="M61" s="27"/>
      <c r="N61" s="27"/>
    </row>
    <row r="62" spans="1:14" s="28" customFormat="1" ht="15" customHeight="1" x14ac:dyDescent="0.2">
      <c r="A62" s="26"/>
      <c r="B62" s="242" t="s">
        <v>113</v>
      </c>
      <c r="C62" s="243"/>
      <c r="D62" s="244"/>
      <c r="E62" s="245"/>
      <c r="F62" s="246"/>
      <c r="G62" s="44"/>
      <c r="H62" s="244"/>
      <c r="I62" s="246"/>
      <c r="J62" s="43">
        <f>J59+J55</f>
        <v>10500</v>
      </c>
      <c r="K62" s="27"/>
      <c r="L62" s="27"/>
      <c r="M62" s="27"/>
      <c r="N62" s="27"/>
    </row>
    <row r="63" spans="1:14" s="28" customFormat="1" ht="15" customHeight="1" x14ac:dyDescent="0.2">
      <c r="A63" s="102"/>
      <c r="B63" s="103"/>
      <c r="C63" s="103"/>
      <c r="D63" s="104"/>
      <c r="E63" s="104"/>
      <c r="F63" s="104"/>
      <c r="G63" s="105"/>
      <c r="H63" s="104"/>
      <c r="I63" s="104"/>
      <c r="J63" s="106"/>
      <c r="K63" s="27"/>
      <c r="L63" s="27"/>
      <c r="M63" s="27"/>
      <c r="N63" s="27"/>
    </row>
    <row r="64" spans="1:14" s="28" customFormat="1" ht="15" customHeight="1" x14ac:dyDescent="0.2">
      <c r="A64" s="102"/>
      <c r="B64" s="235" t="s">
        <v>262</v>
      </c>
      <c r="C64" s="235"/>
      <c r="D64" s="235"/>
      <c r="E64" s="235"/>
      <c r="F64" s="235"/>
      <c r="G64" s="235"/>
      <c r="H64" s="235"/>
      <c r="I64" s="235"/>
      <c r="J64" s="235"/>
      <c r="K64" s="27"/>
      <c r="L64" s="27"/>
      <c r="M64" s="27"/>
      <c r="N64" s="27"/>
    </row>
    <row r="66" spans="1:13" x14ac:dyDescent="0.25">
      <c r="C66" s="56" t="s">
        <v>183</v>
      </c>
    </row>
    <row r="67" spans="1:13" s="28" customFormat="1" ht="57" customHeight="1" x14ac:dyDescent="0.2">
      <c r="A67" s="100" t="s">
        <v>106</v>
      </c>
      <c r="B67" s="171" t="s">
        <v>107</v>
      </c>
      <c r="C67" s="172"/>
      <c r="D67" s="46" t="s">
        <v>132</v>
      </c>
      <c r="E67" s="47"/>
      <c r="F67" s="47" t="s">
        <v>134</v>
      </c>
      <c r="G67" s="100" t="s">
        <v>135</v>
      </c>
      <c r="H67" s="171" t="s">
        <v>148</v>
      </c>
      <c r="I67" s="183"/>
      <c r="J67" s="172"/>
      <c r="K67" s="27"/>
      <c r="L67" s="27"/>
      <c r="M67" s="27"/>
    </row>
    <row r="68" spans="1:13" s="28" customFormat="1" ht="12.75" x14ac:dyDescent="0.2">
      <c r="A68" s="100">
        <v>1</v>
      </c>
      <c r="B68" s="171">
        <v>2</v>
      </c>
      <c r="C68" s="172"/>
      <c r="D68" s="47">
        <v>3</v>
      </c>
      <c r="E68" s="47">
        <v>4</v>
      </c>
      <c r="F68" s="47">
        <v>5</v>
      </c>
      <c r="G68" s="100">
        <v>6</v>
      </c>
      <c r="H68" s="171">
        <v>7</v>
      </c>
      <c r="I68" s="183"/>
      <c r="J68" s="172"/>
      <c r="K68" s="27"/>
      <c r="L68" s="27"/>
      <c r="M68" s="27"/>
    </row>
    <row r="69" spans="1:13" s="28" customFormat="1" ht="12.75" customHeight="1" x14ac:dyDescent="0.2">
      <c r="A69" s="100">
        <v>1</v>
      </c>
      <c r="B69" s="171" t="s">
        <v>136</v>
      </c>
      <c r="C69" s="172"/>
      <c r="D69" s="115" t="s">
        <v>142</v>
      </c>
      <c r="E69" s="115" t="s">
        <v>137</v>
      </c>
      <c r="F69" s="50"/>
      <c r="G69" s="48"/>
      <c r="H69" s="173">
        <v>161000</v>
      </c>
      <c r="I69" s="174"/>
      <c r="J69" s="175"/>
      <c r="K69" s="27"/>
      <c r="L69" s="27"/>
      <c r="M69" s="27"/>
    </row>
    <row r="70" spans="1:13" s="28" customFormat="1" ht="12.75" customHeight="1" x14ac:dyDescent="0.2">
      <c r="A70" s="100">
        <v>2</v>
      </c>
      <c r="B70" s="171" t="s">
        <v>138</v>
      </c>
      <c r="C70" s="172"/>
      <c r="D70" s="115" t="s">
        <v>143</v>
      </c>
      <c r="E70" s="115" t="s">
        <v>139</v>
      </c>
      <c r="F70" s="50"/>
      <c r="G70" s="48"/>
      <c r="H70" s="173">
        <v>154742.12</v>
      </c>
      <c r="I70" s="174"/>
      <c r="J70" s="175"/>
      <c r="K70" s="27"/>
      <c r="L70" s="27"/>
      <c r="M70" s="27"/>
    </row>
    <row r="71" spans="1:13" s="28" customFormat="1" ht="12.75" customHeight="1" x14ac:dyDescent="0.2">
      <c r="A71" s="100">
        <v>3</v>
      </c>
      <c r="B71" s="171"/>
      <c r="C71" s="172"/>
      <c r="D71" s="100"/>
      <c r="E71" s="100"/>
      <c r="F71" s="50"/>
      <c r="G71" s="48"/>
      <c r="H71" s="205"/>
      <c r="I71" s="206"/>
      <c r="J71" s="207"/>
      <c r="K71" s="27"/>
      <c r="L71" s="27"/>
      <c r="M71" s="27"/>
    </row>
    <row r="72" spans="1:13" s="28" customFormat="1" ht="12.75" customHeight="1" x14ac:dyDescent="0.2">
      <c r="A72" s="100">
        <v>4</v>
      </c>
      <c r="B72" s="171"/>
      <c r="C72" s="172"/>
      <c r="D72" s="100"/>
      <c r="E72" s="100"/>
      <c r="F72" s="50"/>
      <c r="G72" s="48"/>
      <c r="H72" s="205"/>
      <c r="I72" s="206"/>
      <c r="J72" s="207"/>
      <c r="K72" s="27"/>
      <c r="L72" s="27"/>
      <c r="M72" s="27"/>
    </row>
    <row r="73" spans="1:13" s="28" customFormat="1" ht="12.75" x14ac:dyDescent="0.2">
      <c r="A73" s="100"/>
      <c r="B73" s="171" t="s">
        <v>113</v>
      </c>
      <c r="C73" s="172"/>
      <c r="D73" s="32"/>
      <c r="E73" s="49"/>
      <c r="F73" s="49"/>
      <c r="G73" s="49"/>
      <c r="H73" s="184">
        <f>H69+H70</f>
        <v>315742.12</v>
      </c>
      <c r="I73" s="185"/>
      <c r="J73" s="186"/>
      <c r="K73" s="27"/>
      <c r="L73" s="27"/>
      <c r="M73" s="27"/>
    </row>
    <row r="74" spans="1:13" s="28" customFormat="1" ht="12.75" x14ac:dyDescent="0.2">
      <c r="A74" s="102"/>
      <c r="B74" s="102"/>
      <c r="C74" s="102"/>
      <c r="D74" s="107"/>
      <c r="E74" s="108"/>
      <c r="F74" s="108"/>
      <c r="G74" s="108"/>
      <c r="H74" s="109"/>
      <c r="I74" s="109"/>
      <c r="J74" s="109"/>
      <c r="K74" s="27"/>
      <c r="L74" s="27"/>
      <c r="M74" s="27"/>
    </row>
    <row r="75" spans="1:13" x14ac:dyDescent="0.25">
      <c r="B75" s="241" t="s">
        <v>178</v>
      </c>
      <c r="C75" s="241"/>
      <c r="D75" s="241"/>
      <c r="E75" s="241"/>
      <c r="F75" s="241"/>
      <c r="G75" s="241"/>
      <c r="H75" s="241"/>
      <c r="I75" s="241"/>
      <c r="J75" s="241"/>
    </row>
    <row r="76" spans="1:13" ht="21" customHeight="1" x14ac:dyDescent="0.25">
      <c r="C76" s="56" t="s">
        <v>184</v>
      </c>
    </row>
    <row r="77" spans="1:13" s="28" customFormat="1" ht="57" customHeight="1" x14ac:dyDescent="0.2">
      <c r="A77" s="26" t="s">
        <v>106</v>
      </c>
      <c r="B77" s="171" t="s">
        <v>107</v>
      </c>
      <c r="C77" s="172"/>
      <c r="D77" s="47" t="s">
        <v>132</v>
      </c>
      <c r="E77" s="26" t="s">
        <v>128</v>
      </c>
      <c r="F77" s="47" t="s">
        <v>129</v>
      </c>
      <c r="G77" s="26" t="s">
        <v>130</v>
      </c>
      <c r="H77" s="171" t="s">
        <v>146</v>
      </c>
      <c r="I77" s="172"/>
      <c r="J77" s="26" t="s">
        <v>147</v>
      </c>
    </row>
    <row r="78" spans="1:13" s="28" customFormat="1" ht="12.75" x14ac:dyDescent="0.2">
      <c r="A78" s="26">
        <v>1</v>
      </c>
      <c r="B78" s="171">
        <v>2</v>
      </c>
      <c r="C78" s="172"/>
      <c r="D78" s="26">
        <v>3</v>
      </c>
      <c r="E78" s="47">
        <v>4</v>
      </c>
      <c r="F78" s="47">
        <v>5</v>
      </c>
      <c r="G78" s="26">
        <v>6</v>
      </c>
      <c r="H78" s="171">
        <v>7</v>
      </c>
      <c r="I78" s="172"/>
      <c r="J78" s="26">
        <v>8</v>
      </c>
    </row>
    <row r="79" spans="1:13" s="28" customFormat="1" ht="12.75" x14ac:dyDescent="0.2">
      <c r="A79" s="26">
        <v>1</v>
      </c>
      <c r="B79" s="171" t="s">
        <v>131</v>
      </c>
      <c r="C79" s="172"/>
      <c r="D79" s="54">
        <v>221</v>
      </c>
      <c r="E79" s="52"/>
      <c r="F79" s="54">
        <v>12</v>
      </c>
      <c r="G79" s="26"/>
      <c r="H79" s="171">
        <v>8500</v>
      </c>
      <c r="I79" s="172"/>
      <c r="J79" s="29"/>
    </row>
    <row r="80" spans="1:13" s="28" customFormat="1" ht="12.75" x14ac:dyDescent="0.2">
      <c r="A80" s="30">
        <v>2</v>
      </c>
      <c r="B80" s="189" t="s">
        <v>133</v>
      </c>
      <c r="C80" s="190"/>
      <c r="D80" s="55">
        <v>221</v>
      </c>
      <c r="E80" s="53"/>
      <c r="F80" s="55">
        <v>12</v>
      </c>
      <c r="G80" s="30"/>
      <c r="H80" s="189"/>
      <c r="I80" s="190"/>
      <c r="J80" s="31"/>
    </row>
    <row r="81" spans="1:13" s="28" customFormat="1" ht="12.75" x14ac:dyDescent="0.2">
      <c r="A81" s="26"/>
      <c r="B81" s="171" t="s">
        <v>113</v>
      </c>
      <c r="C81" s="172"/>
      <c r="D81" s="32"/>
      <c r="E81" s="32"/>
      <c r="F81" s="32"/>
      <c r="G81" s="32"/>
      <c r="H81" s="239">
        <f>H79</f>
        <v>8500</v>
      </c>
      <c r="I81" s="240"/>
      <c r="J81" s="38"/>
    </row>
    <row r="83" spans="1:13" x14ac:dyDescent="0.25">
      <c r="C83" s="56" t="s">
        <v>183</v>
      </c>
    </row>
    <row r="84" spans="1:13" s="28" customFormat="1" ht="57" customHeight="1" x14ac:dyDescent="0.2">
      <c r="A84" s="26" t="s">
        <v>106</v>
      </c>
      <c r="B84" s="171" t="s">
        <v>107</v>
      </c>
      <c r="C84" s="172"/>
      <c r="D84" s="46" t="s">
        <v>132</v>
      </c>
      <c r="E84" s="47"/>
      <c r="F84" s="47" t="s">
        <v>134</v>
      </c>
      <c r="G84" s="26" t="s">
        <v>135</v>
      </c>
      <c r="H84" s="171" t="s">
        <v>148</v>
      </c>
      <c r="I84" s="183"/>
      <c r="J84" s="172"/>
      <c r="K84" s="27"/>
      <c r="L84" s="27"/>
      <c r="M84" s="27"/>
    </row>
    <row r="85" spans="1:13" s="28" customFormat="1" ht="12.75" x14ac:dyDescent="0.2">
      <c r="A85" s="26">
        <v>1</v>
      </c>
      <c r="B85" s="171">
        <v>2</v>
      </c>
      <c r="C85" s="172"/>
      <c r="D85" s="47">
        <v>3</v>
      </c>
      <c r="E85" s="47">
        <v>4</v>
      </c>
      <c r="F85" s="47">
        <v>5</v>
      </c>
      <c r="G85" s="26">
        <v>6</v>
      </c>
      <c r="H85" s="171">
        <v>7</v>
      </c>
      <c r="I85" s="183"/>
      <c r="J85" s="172"/>
      <c r="K85" s="27"/>
      <c r="L85" s="27"/>
      <c r="M85" s="27"/>
    </row>
    <row r="86" spans="1:13" s="28" customFormat="1" ht="12.75" customHeight="1" x14ac:dyDescent="0.2">
      <c r="A86" s="26">
        <v>1</v>
      </c>
      <c r="B86" s="171" t="s">
        <v>264</v>
      </c>
      <c r="C86" s="172"/>
      <c r="D86" s="26">
        <v>223</v>
      </c>
      <c r="E86" s="26"/>
      <c r="F86" s="50"/>
      <c r="G86" s="48"/>
      <c r="H86" s="173">
        <v>13358.76</v>
      </c>
      <c r="I86" s="174"/>
      <c r="J86" s="175"/>
      <c r="K86" s="27"/>
      <c r="L86" s="27"/>
      <c r="M86" s="27"/>
    </row>
    <row r="87" spans="1:13" s="28" customFormat="1" ht="12.75" customHeight="1" x14ac:dyDescent="0.2">
      <c r="A87" s="26">
        <v>2</v>
      </c>
      <c r="B87" s="171" t="s">
        <v>140</v>
      </c>
      <c r="C87" s="172"/>
      <c r="D87" s="100" t="s">
        <v>144</v>
      </c>
      <c r="E87" s="100" t="s">
        <v>141</v>
      </c>
      <c r="F87" s="50"/>
      <c r="G87" s="48"/>
      <c r="H87" s="173">
        <v>6200</v>
      </c>
      <c r="I87" s="174"/>
      <c r="J87" s="175"/>
      <c r="K87" s="27"/>
      <c r="L87" s="27"/>
      <c r="M87" s="27"/>
    </row>
    <row r="88" spans="1:13" s="28" customFormat="1" ht="12.75" customHeight="1" x14ac:dyDescent="0.2">
      <c r="A88" s="26">
        <v>3</v>
      </c>
      <c r="B88" s="171" t="s">
        <v>263</v>
      </c>
      <c r="C88" s="172"/>
      <c r="D88" s="100" t="s">
        <v>145</v>
      </c>
      <c r="E88" s="100" t="s">
        <v>141</v>
      </c>
      <c r="F88" s="50"/>
      <c r="G88" s="48"/>
      <c r="H88" s="173">
        <v>3641.24</v>
      </c>
      <c r="I88" s="174"/>
      <c r="J88" s="175"/>
      <c r="K88" s="27"/>
      <c r="L88" s="27"/>
      <c r="M88" s="27"/>
    </row>
    <row r="89" spans="1:13" s="28" customFormat="1" ht="12.75" customHeight="1" x14ac:dyDescent="0.2">
      <c r="A89" s="26"/>
      <c r="B89" s="171"/>
      <c r="C89" s="172"/>
      <c r="D89" s="26"/>
      <c r="E89" s="26"/>
      <c r="F89" s="50"/>
      <c r="G89" s="48"/>
      <c r="H89" s="205"/>
      <c r="I89" s="206"/>
      <c r="J89" s="207"/>
      <c r="K89" s="27"/>
      <c r="L89" s="27"/>
      <c r="M89" s="27"/>
    </row>
    <row r="90" spans="1:13" s="28" customFormat="1" ht="12.75" x14ac:dyDescent="0.2">
      <c r="A90" s="26"/>
      <c r="B90" s="171" t="s">
        <v>113</v>
      </c>
      <c r="C90" s="172"/>
      <c r="D90" s="32"/>
      <c r="E90" s="49"/>
      <c r="F90" s="49"/>
      <c r="G90" s="49"/>
      <c r="H90" s="184">
        <f>H86+H87+H88</f>
        <v>23200</v>
      </c>
      <c r="I90" s="185"/>
      <c r="J90" s="186"/>
      <c r="K90" s="27"/>
      <c r="L90" s="27"/>
      <c r="M90" s="27"/>
    </row>
    <row r="91" spans="1:13" ht="6.75" customHeight="1" x14ac:dyDescent="0.25"/>
    <row r="92" spans="1:13" x14ac:dyDescent="0.25">
      <c r="C92" s="56" t="s">
        <v>182</v>
      </c>
    </row>
    <row r="93" spans="1:13" s="28" customFormat="1" ht="96" customHeight="1" x14ac:dyDescent="0.2">
      <c r="A93" s="26" t="s">
        <v>106</v>
      </c>
      <c r="B93" s="171" t="s">
        <v>107</v>
      </c>
      <c r="C93" s="172"/>
      <c r="D93" s="47" t="s">
        <v>132</v>
      </c>
      <c r="E93" s="26" t="s">
        <v>149</v>
      </c>
      <c r="F93" s="47" t="s">
        <v>150</v>
      </c>
      <c r="G93" s="26" t="s">
        <v>130</v>
      </c>
      <c r="H93" s="233" t="s">
        <v>152</v>
      </c>
      <c r="I93" s="234"/>
      <c r="J93" s="26" t="s">
        <v>151</v>
      </c>
    </row>
    <row r="94" spans="1:13" s="28" customFormat="1" ht="12.75" x14ac:dyDescent="0.2">
      <c r="A94" s="26">
        <v>1</v>
      </c>
      <c r="B94" s="171">
        <v>2</v>
      </c>
      <c r="C94" s="172"/>
      <c r="D94" s="26">
        <v>3</v>
      </c>
      <c r="E94" s="47">
        <v>4</v>
      </c>
      <c r="F94" s="47">
        <v>5</v>
      </c>
      <c r="G94" s="26">
        <v>6</v>
      </c>
      <c r="H94" s="171">
        <v>7</v>
      </c>
      <c r="I94" s="172"/>
      <c r="J94" s="26">
        <v>8</v>
      </c>
    </row>
    <row r="95" spans="1:13" s="28" customFormat="1" ht="12.75" x14ac:dyDescent="0.2">
      <c r="A95" s="26">
        <v>1</v>
      </c>
      <c r="B95" s="171" t="s">
        <v>153</v>
      </c>
      <c r="C95" s="172"/>
      <c r="D95" s="54">
        <v>224</v>
      </c>
      <c r="E95" s="52"/>
      <c r="F95" s="54"/>
      <c r="G95" s="26"/>
      <c r="H95" s="171"/>
      <c r="I95" s="172"/>
      <c r="J95" s="29"/>
    </row>
    <row r="96" spans="1:13" s="59" customFormat="1" ht="12.75" x14ac:dyDescent="0.2">
      <c r="A96" s="35"/>
      <c r="B96" s="195"/>
      <c r="C96" s="197"/>
      <c r="D96" s="57"/>
      <c r="E96" s="58"/>
      <c r="F96" s="57"/>
      <c r="G96" s="35"/>
      <c r="H96" s="195"/>
      <c r="I96" s="197"/>
      <c r="J96" s="36"/>
    </row>
    <row r="97" spans="1:13" s="28" customFormat="1" ht="12.75" x14ac:dyDescent="0.2">
      <c r="A97" s="26"/>
      <c r="B97" s="171" t="s">
        <v>113</v>
      </c>
      <c r="C97" s="172"/>
      <c r="D97" s="32"/>
      <c r="E97" s="32"/>
      <c r="F97" s="32"/>
      <c r="G97" s="32"/>
      <c r="H97" s="227"/>
      <c r="I97" s="228"/>
      <c r="J97" s="38">
        <f>+J95+J96</f>
        <v>0</v>
      </c>
    </row>
    <row r="99" spans="1:13" x14ac:dyDescent="0.25">
      <c r="C99" s="194" t="s">
        <v>181</v>
      </c>
      <c r="D99" s="194"/>
      <c r="E99" s="194"/>
      <c r="F99" s="194"/>
      <c r="G99" s="194"/>
      <c r="H99" s="194"/>
      <c r="I99" s="194"/>
      <c r="J99" s="194"/>
    </row>
    <row r="101" spans="1:13" s="28" customFormat="1" ht="60.75" customHeight="1" x14ac:dyDescent="0.2">
      <c r="A101" s="26" t="s">
        <v>106</v>
      </c>
      <c r="B101" s="171" t="s">
        <v>107</v>
      </c>
      <c r="C101" s="172"/>
      <c r="D101" s="129" t="s">
        <v>132</v>
      </c>
      <c r="E101" s="171" t="s">
        <v>155</v>
      </c>
      <c r="F101" s="172"/>
      <c r="G101" s="26" t="s">
        <v>156</v>
      </c>
      <c r="H101" s="171" t="s">
        <v>157</v>
      </c>
      <c r="I101" s="183"/>
      <c r="J101" s="172"/>
    </row>
    <row r="102" spans="1:13" s="28" customFormat="1" ht="12.75" x14ac:dyDescent="0.2">
      <c r="A102" s="26">
        <v>1</v>
      </c>
      <c r="B102" s="171">
        <v>2</v>
      </c>
      <c r="C102" s="172"/>
      <c r="D102" s="115">
        <v>3</v>
      </c>
      <c r="E102" s="171">
        <v>4</v>
      </c>
      <c r="F102" s="172"/>
      <c r="G102" s="26">
        <v>5</v>
      </c>
      <c r="H102" s="171">
        <v>6</v>
      </c>
      <c r="I102" s="183"/>
      <c r="J102" s="172"/>
    </row>
    <row r="103" spans="1:13" s="28" customFormat="1" ht="12.75" x14ac:dyDescent="0.2">
      <c r="A103" s="115">
        <v>1</v>
      </c>
      <c r="B103" s="171" t="s">
        <v>313</v>
      </c>
      <c r="C103" s="172"/>
      <c r="D103" s="115">
        <v>225</v>
      </c>
      <c r="E103" s="171" t="s">
        <v>271</v>
      </c>
      <c r="F103" s="172"/>
      <c r="G103" s="115">
        <v>1</v>
      </c>
      <c r="H103" s="195">
        <v>15637.17</v>
      </c>
      <c r="I103" s="196"/>
      <c r="J103" s="197"/>
    </row>
    <row r="104" spans="1:13" s="28" customFormat="1" ht="12.75" customHeight="1" x14ac:dyDescent="0.2">
      <c r="A104" s="115">
        <v>2</v>
      </c>
      <c r="B104" s="171" t="s">
        <v>268</v>
      </c>
      <c r="C104" s="172"/>
      <c r="D104" s="26">
        <v>225</v>
      </c>
      <c r="E104" s="171" t="s">
        <v>271</v>
      </c>
      <c r="F104" s="172"/>
      <c r="G104" s="26">
        <v>1</v>
      </c>
      <c r="H104" s="198">
        <v>42562.83</v>
      </c>
      <c r="I104" s="199"/>
      <c r="J104" s="200"/>
    </row>
    <row r="105" spans="1:13" s="28" customFormat="1" ht="12.75" customHeight="1" x14ac:dyDescent="0.2">
      <c r="A105" s="115">
        <v>3</v>
      </c>
      <c r="B105" s="171" t="s">
        <v>269</v>
      </c>
      <c r="C105" s="172"/>
      <c r="D105" s="26">
        <v>225</v>
      </c>
      <c r="E105" s="171" t="s">
        <v>271</v>
      </c>
      <c r="F105" s="172"/>
      <c r="G105" s="115">
        <v>1</v>
      </c>
      <c r="H105" s="198"/>
      <c r="I105" s="199"/>
      <c r="J105" s="200"/>
    </row>
    <row r="106" spans="1:13" s="28" customFormat="1" ht="22.5" customHeight="1" x14ac:dyDescent="0.2">
      <c r="A106" s="115">
        <v>4</v>
      </c>
      <c r="B106" s="171" t="s">
        <v>270</v>
      </c>
      <c r="C106" s="172"/>
      <c r="D106" s="26">
        <v>225</v>
      </c>
      <c r="E106" s="171" t="s">
        <v>271</v>
      </c>
      <c r="F106" s="172"/>
      <c r="G106" s="115">
        <v>1</v>
      </c>
      <c r="H106" s="198"/>
      <c r="I106" s="199"/>
      <c r="J106" s="200"/>
    </row>
    <row r="107" spans="1:13" s="28" customFormat="1" ht="29.25" customHeight="1" x14ac:dyDescent="0.2">
      <c r="A107" s="115">
        <v>5</v>
      </c>
      <c r="B107" s="176" t="s">
        <v>298</v>
      </c>
      <c r="C107" s="177"/>
      <c r="D107" s="26">
        <v>225</v>
      </c>
      <c r="E107" s="171" t="s">
        <v>271</v>
      </c>
      <c r="F107" s="172"/>
      <c r="G107" s="115">
        <v>1</v>
      </c>
      <c r="H107" s="198"/>
      <c r="I107" s="199"/>
      <c r="J107" s="200"/>
      <c r="L107" s="27"/>
      <c r="M107" s="27"/>
    </row>
    <row r="108" spans="1:13" s="28" customFormat="1" ht="26.25" customHeight="1" x14ac:dyDescent="0.2">
      <c r="A108" s="115">
        <v>6</v>
      </c>
      <c r="B108" s="171" t="s">
        <v>310</v>
      </c>
      <c r="C108" s="172"/>
      <c r="D108" s="26">
        <v>225</v>
      </c>
      <c r="E108" s="171" t="s">
        <v>271</v>
      </c>
      <c r="F108" s="172"/>
      <c r="G108" s="115">
        <v>1</v>
      </c>
      <c r="H108" s="198">
        <v>26800</v>
      </c>
      <c r="I108" s="199"/>
      <c r="J108" s="200"/>
      <c r="L108" s="27"/>
      <c r="M108" s="27"/>
    </row>
    <row r="109" spans="1:13" s="28" customFormat="1" ht="19.5" customHeight="1" x14ac:dyDescent="0.2">
      <c r="A109" s="115">
        <v>7</v>
      </c>
      <c r="D109" s="26">
        <v>225</v>
      </c>
      <c r="E109" s="171" t="s">
        <v>271</v>
      </c>
      <c r="F109" s="172"/>
      <c r="G109" s="115">
        <v>1</v>
      </c>
      <c r="H109" s="198"/>
      <c r="I109" s="199"/>
      <c r="J109" s="200"/>
      <c r="L109" s="27"/>
      <c r="M109" s="27"/>
    </row>
    <row r="110" spans="1:13" s="28" customFormat="1" ht="19.5" customHeight="1" x14ac:dyDescent="0.2">
      <c r="A110" s="115">
        <v>8</v>
      </c>
      <c r="D110" s="115">
        <v>225</v>
      </c>
      <c r="E110" s="171" t="s">
        <v>271</v>
      </c>
      <c r="F110" s="172"/>
      <c r="G110" s="115">
        <v>1</v>
      </c>
      <c r="H110" s="198"/>
      <c r="I110" s="199"/>
      <c r="J110" s="200"/>
      <c r="L110" s="27"/>
      <c r="M110" s="27"/>
    </row>
    <row r="111" spans="1:13" s="28" customFormat="1" ht="12.75" x14ac:dyDescent="0.2">
      <c r="A111" s="26"/>
      <c r="B111" s="171" t="s">
        <v>113</v>
      </c>
      <c r="C111" s="172"/>
      <c r="D111" s="32"/>
      <c r="E111" s="219"/>
      <c r="F111" s="221"/>
      <c r="G111" s="32"/>
      <c r="H111" s="229">
        <f>H103+H104+H108</f>
        <v>85000</v>
      </c>
      <c r="I111" s="230"/>
      <c r="J111" s="231"/>
      <c r="L111" s="27"/>
      <c r="M111" s="27"/>
    </row>
    <row r="113" spans="1:10" x14ac:dyDescent="0.25">
      <c r="C113" s="194" t="s">
        <v>172</v>
      </c>
      <c r="D113" s="194"/>
      <c r="E113" s="194"/>
      <c r="F113" s="194"/>
      <c r="G113" s="194"/>
      <c r="H113" s="194"/>
      <c r="I113" s="194"/>
      <c r="J113" s="194"/>
    </row>
    <row r="114" spans="1:10" s="28" customFormat="1" ht="96" customHeight="1" x14ac:dyDescent="0.2">
      <c r="A114" s="26" t="s">
        <v>106</v>
      </c>
      <c r="B114" s="171" t="s">
        <v>107</v>
      </c>
      <c r="C114" s="172"/>
      <c r="D114" s="47" t="s">
        <v>132</v>
      </c>
      <c r="E114" s="171" t="s">
        <v>160</v>
      </c>
      <c r="F114" s="172"/>
      <c r="G114" s="201" t="s">
        <v>158</v>
      </c>
      <c r="H114" s="201"/>
      <c r="I114" s="171" t="s">
        <v>159</v>
      </c>
      <c r="J114" s="172"/>
    </row>
    <row r="115" spans="1:10" s="28" customFormat="1" ht="15" customHeight="1" x14ac:dyDescent="0.2">
      <c r="A115" s="26">
        <v>1</v>
      </c>
      <c r="B115" s="171">
        <v>2</v>
      </c>
      <c r="C115" s="172"/>
      <c r="D115" s="26">
        <v>3</v>
      </c>
      <c r="E115" s="171">
        <v>4</v>
      </c>
      <c r="F115" s="172"/>
      <c r="G115" s="201">
        <v>5</v>
      </c>
      <c r="H115" s="201"/>
      <c r="I115" s="171">
        <v>6</v>
      </c>
      <c r="J115" s="172"/>
    </row>
    <row r="116" spans="1:10" s="28" customFormat="1" ht="12.75" x14ac:dyDescent="0.2">
      <c r="A116" s="26">
        <v>1</v>
      </c>
      <c r="B116" s="171" t="s">
        <v>300</v>
      </c>
      <c r="C116" s="172"/>
      <c r="D116" s="54">
        <v>226</v>
      </c>
      <c r="E116" s="187"/>
      <c r="F116" s="188"/>
      <c r="G116" s="201"/>
      <c r="H116" s="201"/>
      <c r="I116" s="195">
        <v>3912</v>
      </c>
      <c r="J116" s="197"/>
    </row>
    <row r="117" spans="1:10" s="59" customFormat="1" ht="12.75" x14ac:dyDescent="0.2">
      <c r="A117" s="114">
        <v>2</v>
      </c>
      <c r="B117" s="195" t="s">
        <v>272</v>
      </c>
      <c r="C117" s="197"/>
      <c r="D117" s="57">
        <v>226</v>
      </c>
      <c r="E117" s="178"/>
      <c r="F117" s="179"/>
      <c r="G117" s="202"/>
      <c r="H117" s="202"/>
      <c r="I117" s="195">
        <v>14000</v>
      </c>
      <c r="J117" s="197"/>
    </row>
    <row r="118" spans="1:10" s="59" customFormat="1" ht="12.75" x14ac:dyDescent="0.2">
      <c r="A118" s="35">
        <v>3</v>
      </c>
      <c r="B118" s="195" t="s">
        <v>268</v>
      </c>
      <c r="C118" s="197"/>
      <c r="D118" s="57">
        <v>226</v>
      </c>
      <c r="E118" s="178"/>
      <c r="F118" s="179"/>
      <c r="G118" s="202"/>
      <c r="H118" s="202"/>
      <c r="I118" s="195">
        <v>10893.61</v>
      </c>
      <c r="J118" s="197"/>
    </row>
    <row r="119" spans="1:10" s="59" customFormat="1" ht="12.75" x14ac:dyDescent="0.2">
      <c r="A119" s="35">
        <v>4</v>
      </c>
      <c r="B119" s="195" t="s">
        <v>302</v>
      </c>
      <c r="C119" s="197"/>
      <c r="D119" s="57">
        <v>226</v>
      </c>
      <c r="E119" s="178"/>
      <c r="F119" s="179"/>
      <c r="G119" s="202"/>
      <c r="H119" s="202"/>
      <c r="I119" s="195">
        <v>9118.6</v>
      </c>
      <c r="J119" s="197"/>
    </row>
    <row r="120" spans="1:10" s="59" customFormat="1" ht="15" customHeight="1" x14ac:dyDescent="0.2">
      <c r="A120" s="114"/>
      <c r="B120" s="171" t="s">
        <v>299</v>
      </c>
      <c r="C120" s="172"/>
      <c r="D120" s="57">
        <v>226</v>
      </c>
      <c r="E120" s="110"/>
      <c r="F120" s="111"/>
      <c r="G120" s="195"/>
      <c r="H120" s="197"/>
      <c r="I120" s="195">
        <v>10161.6</v>
      </c>
      <c r="J120" s="197"/>
    </row>
    <row r="121" spans="1:10" s="59" customFormat="1" ht="15" customHeight="1" x14ac:dyDescent="0.2">
      <c r="A121" s="114"/>
      <c r="B121" s="195" t="s">
        <v>301</v>
      </c>
      <c r="C121" s="197"/>
      <c r="D121" s="57">
        <v>226</v>
      </c>
      <c r="E121" s="110"/>
      <c r="F121" s="111"/>
      <c r="G121" s="112"/>
      <c r="H121" s="113"/>
      <c r="I121" s="195">
        <v>22800</v>
      </c>
      <c r="J121" s="197"/>
    </row>
    <row r="122" spans="1:10" s="59" customFormat="1" ht="15" customHeight="1" x14ac:dyDescent="0.2">
      <c r="A122" s="121"/>
      <c r="B122" s="195" t="s">
        <v>314</v>
      </c>
      <c r="C122" s="197"/>
      <c r="D122" s="57">
        <v>226</v>
      </c>
      <c r="E122" s="117"/>
      <c r="F122" s="118"/>
      <c r="G122" s="119"/>
      <c r="H122" s="120"/>
      <c r="I122" s="195">
        <v>14114.19</v>
      </c>
      <c r="J122" s="197"/>
    </row>
    <row r="123" spans="1:10" s="28" customFormat="1" ht="15" customHeight="1" x14ac:dyDescent="0.2">
      <c r="A123" s="26"/>
      <c r="B123" s="171" t="s">
        <v>113</v>
      </c>
      <c r="C123" s="172"/>
      <c r="D123" s="32"/>
      <c r="E123" s="219"/>
      <c r="F123" s="221"/>
      <c r="G123" s="232"/>
      <c r="H123" s="232"/>
      <c r="I123" s="229">
        <f>I116+I117+I118+I119+I120+I121+I122</f>
        <v>85000</v>
      </c>
      <c r="J123" s="231"/>
    </row>
    <row r="125" spans="1:10" x14ac:dyDescent="0.25">
      <c r="C125" s="56" t="s">
        <v>180</v>
      </c>
    </row>
    <row r="126" spans="1:10" s="28" customFormat="1" ht="96" customHeight="1" x14ac:dyDescent="0.2">
      <c r="A126" s="26" t="s">
        <v>106</v>
      </c>
      <c r="B126" s="171" t="s">
        <v>107</v>
      </c>
      <c r="C126" s="172"/>
      <c r="D126" s="47" t="s">
        <v>132</v>
      </c>
      <c r="E126" s="26" t="s">
        <v>162</v>
      </c>
      <c r="F126" s="26" t="s">
        <v>161</v>
      </c>
      <c r="G126" s="26" t="s">
        <v>163</v>
      </c>
      <c r="H126" s="233"/>
      <c r="I126" s="234"/>
      <c r="J126" s="26" t="s">
        <v>164</v>
      </c>
    </row>
    <row r="127" spans="1:10" s="28" customFormat="1" ht="12.75" x14ac:dyDescent="0.2">
      <c r="A127" s="26">
        <v>1</v>
      </c>
      <c r="B127" s="171">
        <v>2</v>
      </c>
      <c r="C127" s="172"/>
      <c r="D127" s="26">
        <v>3</v>
      </c>
      <c r="E127" s="47">
        <v>4</v>
      </c>
      <c r="F127" s="47">
        <v>5</v>
      </c>
      <c r="G127" s="26">
        <v>6</v>
      </c>
      <c r="H127" s="171">
        <v>7</v>
      </c>
      <c r="I127" s="172"/>
      <c r="J127" s="26">
        <v>8</v>
      </c>
    </row>
    <row r="128" spans="1:10" s="28" customFormat="1" ht="12.75" x14ac:dyDescent="0.2">
      <c r="A128" s="26">
        <v>1</v>
      </c>
      <c r="B128" s="171"/>
      <c r="C128" s="172"/>
      <c r="D128" s="54">
        <v>227</v>
      </c>
      <c r="E128" s="52"/>
      <c r="F128" s="54"/>
      <c r="G128" s="26"/>
      <c r="H128" s="171"/>
      <c r="I128" s="172"/>
      <c r="J128" s="29"/>
    </row>
    <row r="129" spans="1:13" s="59" customFormat="1" ht="12.75" x14ac:dyDescent="0.2">
      <c r="A129" s="35"/>
      <c r="B129" s="195"/>
      <c r="C129" s="197"/>
      <c r="D129" s="57"/>
      <c r="E129" s="58"/>
      <c r="F129" s="57"/>
      <c r="G129" s="35"/>
      <c r="H129" s="195"/>
      <c r="I129" s="197"/>
      <c r="J129" s="36"/>
    </row>
    <row r="130" spans="1:13" s="28" customFormat="1" ht="12.75" x14ac:dyDescent="0.2">
      <c r="A130" s="26"/>
      <c r="B130" s="171" t="s">
        <v>113</v>
      </c>
      <c r="C130" s="172"/>
      <c r="D130" s="32"/>
      <c r="E130" s="32"/>
      <c r="F130" s="32"/>
      <c r="G130" s="32"/>
      <c r="H130" s="227"/>
      <c r="I130" s="228"/>
      <c r="J130" s="38">
        <f>+J128+J129</f>
        <v>0</v>
      </c>
    </row>
    <row r="132" spans="1:13" ht="30" customHeight="1" x14ac:dyDescent="0.25">
      <c r="C132" s="226" t="s">
        <v>165</v>
      </c>
      <c r="D132" s="226"/>
      <c r="E132" s="226"/>
      <c r="F132" s="226"/>
      <c r="G132" s="226"/>
      <c r="H132" s="226"/>
      <c r="I132" s="226"/>
      <c r="J132" s="226"/>
    </row>
    <row r="133" spans="1:13" s="28" customFormat="1" ht="51" x14ac:dyDescent="0.2">
      <c r="A133" s="26" t="s">
        <v>106</v>
      </c>
      <c r="B133" s="171" t="s">
        <v>107</v>
      </c>
      <c r="C133" s="172"/>
      <c r="D133" s="47" t="s">
        <v>132</v>
      </c>
      <c r="E133" s="171" t="s">
        <v>171</v>
      </c>
      <c r="F133" s="172"/>
      <c r="G133" s="26" t="s">
        <v>166</v>
      </c>
      <c r="H133" s="171" t="s">
        <v>168</v>
      </c>
      <c r="I133" s="183"/>
      <c r="J133" s="172"/>
      <c r="K133" s="27"/>
      <c r="L133" s="27"/>
      <c r="M133" s="27"/>
    </row>
    <row r="134" spans="1:13" s="28" customFormat="1" ht="12.75" x14ac:dyDescent="0.2">
      <c r="A134" s="26">
        <v>1</v>
      </c>
      <c r="B134" s="171">
        <v>2</v>
      </c>
      <c r="C134" s="172"/>
      <c r="D134" s="51">
        <v>3</v>
      </c>
      <c r="E134" s="171">
        <v>4</v>
      </c>
      <c r="F134" s="172"/>
      <c r="G134" s="26">
        <v>4</v>
      </c>
      <c r="H134" s="171">
        <v>5</v>
      </c>
      <c r="I134" s="183"/>
      <c r="J134" s="172"/>
      <c r="K134" s="27"/>
      <c r="L134" s="27"/>
      <c r="M134" s="27"/>
    </row>
    <row r="135" spans="1:13" s="28" customFormat="1" ht="26.25" customHeight="1" x14ac:dyDescent="0.2">
      <c r="A135" s="26">
        <v>1</v>
      </c>
      <c r="B135" s="171" t="s">
        <v>273</v>
      </c>
      <c r="C135" s="172"/>
      <c r="D135" s="54">
        <v>310</v>
      </c>
      <c r="E135" s="187"/>
      <c r="F135" s="188"/>
      <c r="G135" s="48"/>
      <c r="H135" s="173">
        <v>0</v>
      </c>
      <c r="I135" s="174"/>
      <c r="J135" s="175"/>
      <c r="K135" s="27"/>
      <c r="L135" s="27"/>
      <c r="M135" s="27"/>
    </row>
    <row r="136" spans="1:13" s="28" customFormat="1" ht="26.25" customHeight="1" x14ac:dyDescent="0.2">
      <c r="A136" s="26">
        <v>2</v>
      </c>
      <c r="B136" s="171"/>
      <c r="C136" s="172"/>
      <c r="D136" s="57">
        <v>310</v>
      </c>
      <c r="E136" s="178"/>
      <c r="F136" s="179"/>
      <c r="G136" s="48"/>
      <c r="H136" s="173"/>
      <c r="I136" s="174"/>
      <c r="J136" s="175"/>
      <c r="K136" s="27"/>
      <c r="L136" s="27"/>
      <c r="M136" s="27"/>
    </row>
    <row r="137" spans="1:13" s="28" customFormat="1" ht="26.25" customHeight="1" x14ac:dyDescent="0.2">
      <c r="A137" s="30">
        <v>3</v>
      </c>
      <c r="B137" s="189" t="s">
        <v>169</v>
      </c>
      <c r="C137" s="190"/>
      <c r="D137" s="55">
        <v>310</v>
      </c>
      <c r="E137" s="224"/>
      <c r="F137" s="225"/>
      <c r="G137" s="62"/>
      <c r="H137" s="191">
        <v>0</v>
      </c>
      <c r="I137" s="192"/>
      <c r="J137" s="193"/>
      <c r="K137" s="27"/>
      <c r="L137" s="27"/>
      <c r="M137" s="27"/>
    </row>
    <row r="138" spans="1:13" s="28" customFormat="1" ht="12.75" customHeight="1" x14ac:dyDescent="0.2">
      <c r="A138" s="26"/>
      <c r="B138" s="171" t="s">
        <v>113</v>
      </c>
      <c r="C138" s="172"/>
      <c r="D138" s="57"/>
      <c r="E138" s="178"/>
      <c r="F138" s="179"/>
      <c r="G138" s="49"/>
      <c r="H138" s="184">
        <f>+H135+H136+H137</f>
        <v>0</v>
      </c>
      <c r="I138" s="185"/>
      <c r="J138" s="186"/>
      <c r="K138" s="27"/>
      <c r="L138" s="27"/>
      <c r="M138" s="27"/>
    </row>
    <row r="140" spans="1:13" x14ac:dyDescent="0.25">
      <c r="C140" s="194" t="s">
        <v>170</v>
      </c>
      <c r="D140" s="194"/>
      <c r="E140" s="194"/>
      <c r="F140" s="194"/>
      <c r="G140" s="194"/>
      <c r="H140" s="194"/>
      <c r="I140" s="194"/>
      <c r="J140" s="194"/>
    </row>
    <row r="142" spans="1:13" s="28" customFormat="1" ht="64.5" customHeight="1" x14ac:dyDescent="0.2">
      <c r="A142" s="26" t="s">
        <v>106</v>
      </c>
      <c r="B142" s="171" t="s">
        <v>107</v>
      </c>
      <c r="C142" s="172"/>
      <c r="D142" s="47" t="s">
        <v>132</v>
      </c>
      <c r="E142" s="171" t="s">
        <v>171</v>
      </c>
      <c r="F142" s="172"/>
      <c r="G142" s="26" t="s">
        <v>166</v>
      </c>
      <c r="H142" s="171" t="s">
        <v>167</v>
      </c>
      <c r="I142" s="183"/>
      <c r="J142" s="172"/>
      <c r="L142" s="27"/>
      <c r="M142" s="27"/>
    </row>
    <row r="143" spans="1:13" s="28" customFormat="1" ht="12.75" x14ac:dyDescent="0.2">
      <c r="A143" s="26">
        <v>1</v>
      </c>
      <c r="B143" s="171">
        <v>2</v>
      </c>
      <c r="C143" s="172"/>
      <c r="D143" s="26">
        <v>3</v>
      </c>
      <c r="E143" s="171">
        <v>4</v>
      </c>
      <c r="F143" s="172"/>
      <c r="G143" s="26">
        <v>5</v>
      </c>
      <c r="H143" s="171">
        <v>6</v>
      </c>
      <c r="I143" s="183"/>
      <c r="J143" s="172"/>
      <c r="L143" s="27"/>
      <c r="M143" s="27"/>
    </row>
    <row r="144" spans="1:13" s="28" customFormat="1" ht="54" customHeight="1" x14ac:dyDescent="0.2">
      <c r="A144" s="26">
        <v>1</v>
      </c>
      <c r="B144" s="176" t="s">
        <v>188</v>
      </c>
      <c r="C144" s="177"/>
      <c r="D144" s="54" t="s">
        <v>303</v>
      </c>
      <c r="E144" s="187"/>
      <c r="F144" s="188"/>
      <c r="G144" s="29"/>
      <c r="H144" s="180"/>
      <c r="I144" s="181"/>
      <c r="J144" s="182"/>
      <c r="K144" s="63"/>
      <c r="L144" s="27"/>
      <c r="M144" s="27"/>
    </row>
    <row r="145" spans="1:14" s="28" customFormat="1" ht="26.25" customHeight="1" x14ac:dyDescent="0.2">
      <c r="A145" s="135">
        <v>2</v>
      </c>
      <c r="B145" s="176" t="s">
        <v>190</v>
      </c>
      <c r="C145" s="177"/>
      <c r="D145" s="57" t="s">
        <v>286</v>
      </c>
      <c r="E145" s="178"/>
      <c r="F145" s="179"/>
      <c r="G145" s="29"/>
      <c r="H145" s="180">
        <v>177862.5</v>
      </c>
      <c r="I145" s="181"/>
      <c r="J145" s="182"/>
      <c r="K145" s="63"/>
      <c r="L145" s="27"/>
      <c r="M145" s="27"/>
    </row>
    <row r="146" spans="1:14" s="28" customFormat="1" ht="26.25" customHeight="1" x14ac:dyDescent="0.2">
      <c r="A146" s="135">
        <v>3</v>
      </c>
      <c r="B146" s="176" t="s">
        <v>190</v>
      </c>
      <c r="C146" s="177"/>
      <c r="D146" s="57" t="s">
        <v>304</v>
      </c>
      <c r="E146" s="178"/>
      <c r="F146" s="179"/>
      <c r="G146" s="136"/>
      <c r="H146" s="180">
        <v>261170.48</v>
      </c>
      <c r="I146" s="181"/>
      <c r="J146" s="182"/>
      <c r="K146" s="63"/>
      <c r="L146" s="27"/>
      <c r="M146" s="27"/>
    </row>
    <row r="147" spans="1:14" s="28" customFormat="1" ht="30.75" customHeight="1" x14ac:dyDescent="0.2">
      <c r="A147" s="135">
        <v>4</v>
      </c>
      <c r="B147" s="176" t="s">
        <v>189</v>
      </c>
      <c r="C147" s="177"/>
      <c r="D147" s="57">
        <v>343</v>
      </c>
      <c r="E147" s="178"/>
      <c r="F147" s="179"/>
      <c r="G147" s="29"/>
      <c r="H147" s="180"/>
      <c r="I147" s="181"/>
      <c r="J147" s="182"/>
      <c r="K147" s="63"/>
      <c r="L147" s="27"/>
      <c r="M147" s="27"/>
    </row>
    <row r="148" spans="1:14" s="28" customFormat="1" ht="33.75" customHeight="1" x14ac:dyDescent="0.2">
      <c r="A148" s="135">
        <v>5</v>
      </c>
      <c r="B148" s="176" t="s">
        <v>191</v>
      </c>
      <c r="C148" s="177"/>
      <c r="D148" s="57" t="s">
        <v>287</v>
      </c>
      <c r="E148" s="178"/>
      <c r="F148" s="179"/>
      <c r="G148" s="29"/>
      <c r="H148" s="180"/>
      <c r="I148" s="181"/>
      <c r="J148" s="182"/>
      <c r="K148" s="63"/>
      <c r="L148" s="27"/>
      <c r="M148" s="27"/>
    </row>
    <row r="149" spans="1:14" s="28" customFormat="1" ht="27.75" customHeight="1" x14ac:dyDescent="0.2">
      <c r="A149" s="135">
        <v>6</v>
      </c>
      <c r="B149" s="176" t="s">
        <v>192</v>
      </c>
      <c r="C149" s="177"/>
      <c r="D149" s="57">
        <v>345</v>
      </c>
      <c r="E149" s="178"/>
      <c r="F149" s="179"/>
      <c r="G149" s="29"/>
      <c r="H149" s="180"/>
      <c r="I149" s="181"/>
      <c r="J149" s="182"/>
      <c r="K149" s="63"/>
      <c r="L149" s="27"/>
      <c r="M149" s="27"/>
    </row>
    <row r="150" spans="1:14" s="28" customFormat="1" ht="39.75" customHeight="1" x14ac:dyDescent="0.2">
      <c r="A150" s="135">
        <v>7</v>
      </c>
      <c r="B150" s="176" t="s">
        <v>193</v>
      </c>
      <c r="C150" s="177"/>
      <c r="D150" s="57" t="s">
        <v>288</v>
      </c>
      <c r="E150" s="178"/>
      <c r="F150" s="179"/>
      <c r="G150" s="29"/>
      <c r="H150" s="180">
        <v>27670</v>
      </c>
      <c r="I150" s="181"/>
      <c r="J150" s="182"/>
      <c r="K150" s="63"/>
      <c r="L150" s="27"/>
      <c r="M150" s="27"/>
    </row>
    <row r="151" spans="1:14" s="28" customFormat="1" ht="24" customHeight="1" x14ac:dyDescent="0.2">
      <c r="A151" s="135">
        <v>8</v>
      </c>
      <c r="B151" s="176" t="s">
        <v>193</v>
      </c>
      <c r="C151" s="177"/>
      <c r="D151" s="57" t="s">
        <v>305</v>
      </c>
      <c r="E151" s="178"/>
      <c r="F151" s="179"/>
      <c r="G151" s="136"/>
      <c r="H151" s="180">
        <v>18156</v>
      </c>
      <c r="I151" s="181"/>
      <c r="J151" s="182"/>
      <c r="K151" s="63"/>
      <c r="L151" s="27"/>
      <c r="M151" s="27"/>
    </row>
    <row r="152" spans="1:14" s="28" customFormat="1" ht="26.25" customHeight="1" x14ac:dyDescent="0.2">
      <c r="A152" s="135">
        <v>9</v>
      </c>
      <c r="B152" s="176" t="s">
        <v>194</v>
      </c>
      <c r="C152" s="177"/>
      <c r="D152" s="57">
        <v>349</v>
      </c>
      <c r="E152" s="178"/>
      <c r="F152" s="179"/>
      <c r="G152" s="29"/>
      <c r="H152" s="173"/>
      <c r="I152" s="174"/>
      <c r="J152" s="175"/>
      <c r="K152" s="63"/>
      <c r="L152" s="27"/>
      <c r="M152" s="27"/>
    </row>
    <row r="153" spans="1:14" s="28" customFormat="1" ht="42" customHeight="1" x14ac:dyDescent="0.2">
      <c r="A153" s="69">
        <v>10</v>
      </c>
      <c r="B153" s="222" t="s">
        <v>195</v>
      </c>
      <c r="C153" s="223"/>
      <c r="D153" s="55" t="s">
        <v>287</v>
      </c>
      <c r="E153" s="224"/>
      <c r="F153" s="225"/>
      <c r="G153" s="31"/>
      <c r="H153" s="191">
        <v>32802</v>
      </c>
      <c r="I153" s="192"/>
      <c r="J153" s="193"/>
      <c r="K153" s="63"/>
      <c r="L153" s="27"/>
      <c r="M153" s="27"/>
    </row>
    <row r="154" spans="1:14" s="28" customFormat="1" ht="38.25" customHeight="1" x14ac:dyDescent="0.2">
      <c r="A154" s="69">
        <v>11</v>
      </c>
      <c r="B154" s="222" t="s">
        <v>196</v>
      </c>
      <c r="C154" s="223"/>
      <c r="D154" s="55">
        <v>349</v>
      </c>
      <c r="E154" s="224"/>
      <c r="F154" s="225"/>
      <c r="G154" s="31"/>
      <c r="H154" s="191"/>
      <c r="I154" s="192"/>
      <c r="J154" s="193"/>
      <c r="K154" s="63"/>
      <c r="L154" s="27"/>
      <c r="M154" s="27"/>
    </row>
    <row r="155" spans="1:14" s="28" customFormat="1" ht="12.75" customHeight="1" x14ac:dyDescent="0.2">
      <c r="A155" s="26"/>
      <c r="B155" s="171"/>
      <c r="C155" s="172"/>
      <c r="D155" s="171"/>
      <c r="E155" s="183"/>
      <c r="F155" s="172"/>
      <c r="G155" s="29"/>
      <c r="H155" s="173"/>
      <c r="I155" s="174"/>
      <c r="J155" s="175"/>
      <c r="K155" s="63"/>
      <c r="L155" s="27"/>
      <c r="M155" s="171"/>
      <c r="N155" s="172"/>
    </row>
    <row r="156" spans="1:14" s="28" customFormat="1" ht="12" customHeight="1" x14ac:dyDescent="0.2">
      <c r="A156" s="26"/>
      <c r="B156" s="171" t="s">
        <v>113</v>
      </c>
      <c r="C156" s="172"/>
      <c r="D156" s="219"/>
      <c r="E156" s="220"/>
      <c r="F156" s="221"/>
      <c r="G156" s="64"/>
      <c r="H156" s="184">
        <f>+H144+H145+H147+H148+H154+H149+H150+H153+H146+H151</f>
        <v>517660.98</v>
      </c>
      <c r="I156" s="185"/>
      <c r="J156" s="186"/>
      <c r="K156" s="27"/>
      <c r="L156" s="27"/>
      <c r="M156" s="27"/>
    </row>
    <row r="157" spans="1:14" x14ac:dyDescent="0.25">
      <c r="J157" s="130"/>
      <c r="K157" s="130"/>
    </row>
    <row r="158" spans="1:14" x14ac:dyDescent="0.25">
      <c r="J158" s="127"/>
      <c r="M158" s="130"/>
    </row>
    <row r="159" spans="1:14" x14ac:dyDescent="0.25">
      <c r="K159" s="130"/>
    </row>
    <row r="160" spans="1:14" x14ac:dyDescent="0.25">
      <c r="C160" s="1" t="s">
        <v>285</v>
      </c>
      <c r="D160" s="262"/>
      <c r="E160" s="262"/>
      <c r="F160" s="1"/>
      <c r="G160" s="262"/>
      <c r="H160" s="262"/>
      <c r="I160" s="262"/>
      <c r="J160" s="1"/>
    </row>
    <row r="161" spans="3:11" x14ac:dyDescent="0.25">
      <c r="C161" s="1"/>
      <c r="D161" s="263" t="s">
        <v>202</v>
      </c>
      <c r="E161" s="263"/>
      <c r="F161" s="72"/>
      <c r="G161" s="263" t="s">
        <v>201</v>
      </c>
      <c r="H161" s="263"/>
      <c r="I161" s="263"/>
      <c r="J161" s="1"/>
    </row>
    <row r="162" spans="3:11" x14ac:dyDescent="0.25">
      <c r="K162" s="130"/>
    </row>
    <row r="164" spans="3:11" x14ac:dyDescent="0.25">
      <c r="K164" s="130"/>
    </row>
  </sheetData>
  <mergeCells count="297">
    <mergeCell ref="D160:E160"/>
    <mergeCell ref="G160:I160"/>
    <mergeCell ref="G161:I161"/>
    <mergeCell ref="D161:E161"/>
    <mergeCell ref="E133:F133"/>
    <mergeCell ref="E134:F134"/>
    <mergeCell ref="E135:F135"/>
    <mergeCell ref="E136:F136"/>
    <mergeCell ref="E137:F137"/>
    <mergeCell ref="E138:F138"/>
    <mergeCell ref="H136:J136"/>
    <mergeCell ref="H144:J144"/>
    <mergeCell ref="H147:J147"/>
    <mergeCell ref="H151:J151"/>
    <mergeCell ref="B4:J4"/>
    <mergeCell ref="B10:J10"/>
    <mergeCell ref="B13:J13"/>
    <mergeCell ref="B16:J16"/>
    <mergeCell ref="H43:I43"/>
    <mergeCell ref="B37:I37"/>
    <mergeCell ref="H42:I42"/>
    <mergeCell ref="B39:F39"/>
    <mergeCell ref="B38:F38"/>
    <mergeCell ref="H39:I39"/>
    <mergeCell ref="E26:F26"/>
    <mergeCell ref="E28:F28"/>
    <mergeCell ref="H28:I28"/>
    <mergeCell ref="B30:C30"/>
    <mergeCell ref="E30:F30"/>
    <mergeCell ref="H30:I30"/>
    <mergeCell ref="B42:F42"/>
    <mergeCell ref="H40:I40"/>
    <mergeCell ref="H41:I41"/>
    <mergeCell ref="B40:F40"/>
    <mergeCell ref="B41:F41"/>
    <mergeCell ref="H7:I7"/>
    <mergeCell ref="H8:I8"/>
    <mergeCell ref="H29:I29"/>
    <mergeCell ref="B2:G2"/>
    <mergeCell ref="B26:C26"/>
    <mergeCell ref="B23:I23"/>
    <mergeCell ref="B32:C32"/>
    <mergeCell ref="H32:I32"/>
    <mergeCell ref="B33:C33"/>
    <mergeCell ref="D33:F33"/>
    <mergeCell ref="H33:I33"/>
    <mergeCell ref="H38:I38"/>
    <mergeCell ref="B24:J24"/>
    <mergeCell ref="H26:I26"/>
    <mergeCell ref="B27:C27"/>
    <mergeCell ref="H27:I27"/>
    <mergeCell ref="E27:F27"/>
    <mergeCell ref="E29:F29"/>
    <mergeCell ref="E32:F32"/>
    <mergeCell ref="B28:C28"/>
    <mergeCell ref="B31:C31"/>
    <mergeCell ref="E31:F31"/>
    <mergeCell ref="H31:I31"/>
    <mergeCell ref="B17:F17"/>
    <mergeCell ref="B5:D5"/>
    <mergeCell ref="B8:D8"/>
    <mergeCell ref="H6:I6"/>
    <mergeCell ref="H60:I60"/>
    <mergeCell ref="B58:C58"/>
    <mergeCell ref="D58:F58"/>
    <mergeCell ref="H58:I58"/>
    <mergeCell ref="B59:C59"/>
    <mergeCell ref="B55:C55"/>
    <mergeCell ref="D55:F55"/>
    <mergeCell ref="H55:I55"/>
    <mergeCell ref="B57:C57"/>
    <mergeCell ref="D57:F57"/>
    <mergeCell ref="H57:I57"/>
    <mergeCell ref="B60:C60"/>
    <mergeCell ref="D60:F60"/>
    <mergeCell ref="B44:F44"/>
    <mergeCell ref="H44:I44"/>
    <mergeCell ref="B45:F45"/>
    <mergeCell ref="B36:J36"/>
    <mergeCell ref="B43:F43"/>
    <mergeCell ref="B81:C81"/>
    <mergeCell ref="H81:I81"/>
    <mergeCell ref="B51:J51"/>
    <mergeCell ref="B75:J75"/>
    <mergeCell ref="B79:C79"/>
    <mergeCell ref="H79:I79"/>
    <mergeCell ref="B80:C80"/>
    <mergeCell ref="H80:I80"/>
    <mergeCell ref="B77:C77"/>
    <mergeCell ref="H77:I77"/>
    <mergeCell ref="B78:C78"/>
    <mergeCell ref="H78:I78"/>
    <mergeCell ref="B62:C62"/>
    <mergeCell ref="D62:F62"/>
    <mergeCell ref="H62:I62"/>
    <mergeCell ref="B56:C56"/>
    <mergeCell ref="D56:F56"/>
    <mergeCell ref="H56:I56"/>
    <mergeCell ref="B53:C53"/>
    <mergeCell ref="D53:F53"/>
    <mergeCell ref="H53:I53"/>
    <mergeCell ref="B54:C54"/>
    <mergeCell ref="D54:F54"/>
    <mergeCell ref="H54:I54"/>
    <mergeCell ref="B88:C88"/>
    <mergeCell ref="H88:J88"/>
    <mergeCell ref="B89:C89"/>
    <mergeCell ref="H89:J89"/>
    <mergeCell ref="B86:C86"/>
    <mergeCell ref="H86:J86"/>
    <mergeCell ref="B87:C87"/>
    <mergeCell ref="H87:J87"/>
    <mergeCell ref="B84:C84"/>
    <mergeCell ref="H84:J84"/>
    <mergeCell ref="B85:C85"/>
    <mergeCell ref="H85:J85"/>
    <mergeCell ref="B73:C73"/>
    <mergeCell ref="H73:J73"/>
    <mergeCell ref="B64:J64"/>
    <mergeCell ref="B67:C67"/>
    <mergeCell ref="H67:J67"/>
    <mergeCell ref="B68:C68"/>
    <mergeCell ref="H68:J68"/>
    <mergeCell ref="B94:C94"/>
    <mergeCell ref="H94:I94"/>
    <mergeCell ref="B95:C95"/>
    <mergeCell ref="H95:I95"/>
    <mergeCell ref="B96:C96"/>
    <mergeCell ref="H96:I96"/>
    <mergeCell ref="B90:C90"/>
    <mergeCell ref="H90:J90"/>
    <mergeCell ref="B93:C93"/>
    <mergeCell ref="H93:I93"/>
    <mergeCell ref="B97:C97"/>
    <mergeCell ref="H97:I97"/>
    <mergeCell ref="B126:C126"/>
    <mergeCell ref="H126:I126"/>
    <mergeCell ref="H106:J106"/>
    <mergeCell ref="B107:C107"/>
    <mergeCell ref="H107:J107"/>
    <mergeCell ref="B108:C108"/>
    <mergeCell ref="H108:J108"/>
    <mergeCell ref="B120:C120"/>
    <mergeCell ref="H109:J109"/>
    <mergeCell ref="B111:C111"/>
    <mergeCell ref="C99:J99"/>
    <mergeCell ref="B101:C101"/>
    <mergeCell ref="H101:J101"/>
    <mergeCell ref="B102:C102"/>
    <mergeCell ref="H102:J102"/>
    <mergeCell ref="B104:C104"/>
    <mergeCell ref="H104:J104"/>
    <mergeCell ref="B105:C105"/>
    <mergeCell ref="H105:J105"/>
    <mergeCell ref="C113:J113"/>
    <mergeCell ref="B114:C114"/>
    <mergeCell ref="B115:C115"/>
    <mergeCell ref="E101:F101"/>
    <mergeCell ref="E102:F102"/>
    <mergeCell ref="E104:F104"/>
    <mergeCell ref="E105:F105"/>
    <mergeCell ref="E106:F106"/>
    <mergeCell ref="E107:F107"/>
    <mergeCell ref="E108:F108"/>
    <mergeCell ref="E109:F109"/>
    <mergeCell ref="E111:F111"/>
    <mergeCell ref="I122:J122"/>
    <mergeCell ref="I115:J115"/>
    <mergeCell ref="B106:C106"/>
    <mergeCell ref="B123:C123"/>
    <mergeCell ref="B119:C119"/>
    <mergeCell ref="B117:C117"/>
    <mergeCell ref="B118:C118"/>
    <mergeCell ref="E116:F116"/>
    <mergeCell ref="E117:F117"/>
    <mergeCell ref="E118:F118"/>
    <mergeCell ref="E119:F119"/>
    <mergeCell ref="E114:F114"/>
    <mergeCell ref="E115:F115"/>
    <mergeCell ref="B116:C116"/>
    <mergeCell ref="E110:F110"/>
    <mergeCell ref="H111:J111"/>
    <mergeCell ref="G123:H123"/>
    <mergeCell ref="B121:C121"/>
    <mergeCell ref="I121:J121"/>
    <mergeCell ref="I123:J123"/>
    <mergeCell ref="E123:F123"/>
    <mergeCell ref="G118:H118"/>
    <mergeCell ref="G119:H119"/>
    <mergeCell ref="M155:N155"/>
    <mergeCell ref="B156:C156"/>
    <mergeCell ref="D156:F156"/>
    <mergeCell ref="H156:J156"/>
    <mergeCell ref="H149:J149"/>
    <mergeCell ref="B150:C150"/>
    <mergeCell ref="E150:F150"/>
    <mergeCell ref="B154:C154"/>
    <mergeCell ref="H154:J154"/>
    <mergeCell ref="B155:C155"/>
    <mergeCell ref="D155:F155"/>
    <mergeCell ref="H155:J155"/>
    <mergeCell ref="E154:F154"/>
    <mergeCell ref="B149:C149"/>
    <mergeCell ref="E149:F149"/>
    <mergeCell ref="H150:J150"/>
    <mergeCell ref="B152:C152"/>
    <mergeCell ref="E152:F152"/>
    <mergeCell ref="H152:J152"/>
    <mergeCell ref="B153:C153"/>
    <mergeCell ref="E153:F153"/>
    <mergeCell ref="H153:J153"/>
    <mergeCell ref="B151:C151"/>
    <mergeCell ref="E151:F151"/>
    <mergeCell ref="H5:I5"/>
    <mergeCell ref="H12:I12"/>
    <mergeCell ref="H15:I15"/>
    <mergeCell ref="H18:I18"/>
    <mergeCell ref="B18:F18"/>
    <mergeCell ref="B71:C71"/>
    <mergeCell ref="H71:J71"/>
    <mergeCell ref="B72:C72"/>
    <mergeCell ref="H72:J72"/>
    <mergeCell ref="H45:I45"/>
    <mergeCell ref="B46:F46"/>
    <mergeCell ref="H46:I46"/>
    <mergeCell ref="B47:F47"/>
    <mergeCell ref="H47:I47"/>
    <mergeCell ref="B48:F48"/>
    <mergeCell ref="H48:I48"/>
    <mergeCell ref="B49:F49"/>
    <mergeCell ref="H49:I49"/>
    <mergeCell ref="B61:C61"/>
    <mergeCell ref="D61:F61"/>
    <mergeCell ref="H61:I61"/>
    <mergeCell ref="D59:F59"/>
    <mergeCell ref="H59:I59"/>
    <mergeCell ref="B29:C29"/>
    <mergeCell ref="H103:J103"/>
    <mergeCell ref="H110:J110"/>
    <mergeCell ref="G120:H120"/>
    <mergeCell ref="I120:J120"/>
    <mergeCell ref="I116:J116"/>
    <mergeCell ref="I117:J117"/>
    <mergeCell ref="I118:J118"/>
    <mergeCell ref="I119:J119"/>
    <mergeCell ref="G114:H114"/>
    <mergeCell ref="G115:H115"/>
    <mergeCell ref="G116:H116"/>
    <mergeCell ref="G117:H117"/>
    <mergeCell ref="B148:C148"/>
    <mergeCell ref="H148:J148"/>
    <mergeCell ref="E147:F147"/>
    <mergeCell ref="E148:F148"/>
    <mergeCell ref="B145:C145"/>
    <mergeCell ref="H145:J145"/>
    <mergeCell ref="C140:J140"/>
    <mergeCell ref="I114:J114"/>
    <mergeCell ref="B147:C147"/>
    <mergeCell ref="C132:J132"/>
    <mergeCell ref="B130:C130"/>
    <mergeCell ref="H130:I130"/>
    <mergeCell ref="B127:C127"/>
    <mergeCell ref="H127:I127"/>
    <mergeCell ref="B128:C128"/>
    <mergeCell ref="H128:I128"/>
    <mergeCell ref="B129:C129"/>
    <mergeCell ref="H129:I129"/>
    <mergeCell ref="B134:C134"/>
    <mergeCell ref="H134:J134"/>
    <mergeCell ref="B136:C136"/>
    <mergeCell ref="B135:C135"/>
    <mergeCell ref="H135:J135"/>
    <mergeCell ref="B122:C122"/>
    <mergeCell ref="B69:C69"/>
    <mergeCell ref="H69:J69"/>
    <mergeCell ref="B70:C70"/>
    <mergeCell ref="H70:J70"/>
    <mergeCell ref="B146:C146"/>
    <mergeCell ref="E146:F146"/>
    <mergeCell ref="H146:J146"/>
    <mergeCell ref="B142:C142"/>
    <mergeCell ref="H142:J142"/>
    <mergeCell ref="B143:C143"/>
    <mergeCell ref="H143:J143"/>
    <mergeCell ref="B138:C138"/>
    <mergeCell ref="H138:J138"/>
    <mergeCell ref="E142:F142"/>
    <mergeCell ref="E143:F143"/>
    <mergeCell ref="E144:F144"/>
    <mergeCell ref="E145:F145"/>
    <mergeCell ref="B144:C144"/>
    <mergeCell ref="B133:C133"/>
    <mergeCell ref="H133:J133"/>
    <mergeCell ref="B137:C137"/>
    <mergeCell ref="H137:J137"/>
    <mergeCell ref="B103:C103"/>
    <mergeCell ref="E103:F103"/>
  </mergeCells>
  <printOptions horizontalCentered="1"/>
  <pageMargins left="0.39370078740157483" right="0" top="0.74803149606299213" bottom="0" header="0.31496062992125984" footer="0.31496062992125984"/>
  <pageSetup paperSize="9" scale="73" orientation="portrait" verticalDpi="0" r:id="rId1"/>
  <rowBreaks count="4" manualBreakCount="4">
    <brk id="34" max="9" man="1"/>
    <brk id="63" max="9" man="1"/>
    <brk id="97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 нов</vt:lpstr>
      <vt:lpstr>Лист3 нов</vt:lpstr>
      <vt:lpstr>Расчет листы 2</vt:lpstr>
      <vt:lpstr>Расчет листы 1,3-5</vt:lpstr>
      <vt:lpstr>Лист1!Область_печати</vt:lpstr>
      <vt:lpstr>'Лист2 нов'!Область_печати</vt:lpstr>
      <vt:lpstr>'Лист3 нов'!Область_печати</vt:lpstr>
      <vt:lpstr>'Расчет листы 1,3-5'!Область_печати</vt:lpstr>
      <vt:lpstr>'Расчет листы 2'!Область_печати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 С. Дивеева</cp:lastModifiedBy>
  <cp:lastPrinted>2024-01-18T13:17:31Z</cp:lastPrinted>
  <dcterms:created xsi:type="dcterms:W3CDTF">2019-11-01T07:30:15Z</dcterms:created>
  <dcterms:modified xsi:type="dcterms:W3CDTF">2025-01-10T13:40:54Z</dcterms:modified>
</cp:coreProperties>
</file>